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1610" windowHeight="9690" firstSheet="11" activeTab="18"/>
  </bookViews>
  <sheets>
    <sheet name="приложение 1 " sheetId="34" r:id="rId1"/>
    <sheet name="приложение 2" sheetId="2" r:id="rId2"/>
    <sheet name="приложение 3 2015-2016" sheetId="5" state="hidden" r:id="rId3"/>
    <sheet name="приложение " sheetId="28" state="hidden" r:id="rId4"/>
    <sheet name="приложение 3" sheetId="27" r:id="rId5"/>
    <sheet name="приложение 4" sheetId="29" r:id="rId6"/>
    <sheet name="Приложение 5 " sheetId="33" r:id="rId7"/>
    <sheet name="Приложение 6" sheetId="3" r:id="rId8"/>
    <sheet name="Приложение 8 2014-2016" sheetId="16" state="hidden" r:id="rId9"/>
    <sheet name="Приложение 7 " sheetId="32" r:id="rId10"/>
    <sheet name="Приложение 10" sheetId="15" state="hidden" r:id="rId11"/>
    <sheet name="Приложение8" sheetId="35" r:id="rId12"/>
    <sheet name="Приложение9" sheetId="17" r:id="rId13"/>
    <sheet name="Приложение10" sheetId="36" r:id="rId14"/>
    <sheet name="Приложение11" sheetId="22" r:id="rId15"/>
    <sheet name="приложение12" sheetId="30" r:id="rId16"/>
    <sheet name="Приложение 12" sheetId="21" state="hidden" r:id="rId17"/>
    <sheet name="Лист1" sheetId="24" state="hidden" r:id="rId18"/>
    <sheet name="Лист2" sheetId="37" r:id="rId19"/>
  </sheets>
  <definedNames>
    <definedName name="_xlnm.Print_Area" localSheetId="3">'приложение '!$A$1:$C$12</definedName>
    <definedName name="_xlnm.Print_Area" localSheetId="0">'приложение 1 '!$A$1:$E$69</definedName>
    <definedName name="_xlnm.Print_Area" localSheetId="10">'Приложение 10'!$A$1:$F$91</definedName>
    <definedName name="_xlnm.Print_Area" localSheetId="16">'Приложение 12'!$A$1:$H$80</definedName>
    <definedName name="_xlnm.Print_Area" localSheetId="1">'приложение 2'!$A$1:$E$63</definedName>
    <definedName name="_xlnm.Print_Area" localSheetId="4">'приложение 3'!$A$1:$C$29</definedName>
    <definedName name="_xlnm.Print_Area" localSheetId="2">'приложение 3 2015-2016'!$A$1:$E$56</definedName>
    <definedName name="_xlnm.Print_Area" localSheetId="5">'приложение 4'!$A$1:$C$19</definedName>
    <definedName name="_xlnm.Print_Area" localSheetId="7">'Приложение 6'!$A$1:$E$41</definedName>
    <definedName name="_xlnm.Print_Area" localSheetId="9">'Приложение 7 '!$A:$E</definedName>
    <definedName name="_xlnm.Print_Area" localSheetId="14">Приложение11!$A$1:$E$39</definedName>
    <definedName name="_xlnm.Print_Area" localSheetId="15">приложение12!$A$1:$M$17</definedName>
    <definedName name="_xlnm.Print_Area" localSheetId="11">Приложение8!$A:$G</definedName>
    <definedName name="_xlnm.Print_Area" localSheetId="12">Приложение9!$A:$F</definedName>
  </definedNames>
  <calcPr calcId="152511"/>
</workbook>
</file>

<file path=xl/calcChain.xml><?xml version="1.0" encoding="utf-8"?>
<calcChain xmlns="http://schemas.openxmlformats.org/spreadsheetml/2006/main">
  <c r="H218" i="36" l="1"/>
  <c r="H217" i="36" s="1"/>
  <c r="H216" i="36" s="1"/>
  <c r="H215" i="36" s="1"/>
  <c r="H214" i="36" s="1"/>
  <c r="H213" i="36" s="1"/>
  <c r="H212" i="36" s="1"/>
  <c r="H210" i="36"/>
  <c r="H209" i="36" s="1"/>
  <c r="H208" i="36" s="1"/>
  <c r="H207" i="36" s="1"/>
  <c r="H206" i="36" s="1"/>
  <c r="H205" i="36" s="1"/>
  <c r="H203" i="36"/>
  <c r="H202" i="36" s="1"/>
  <c r="H201" i="36" s="1"/>
  <c r="H200" i="36" s="1"/>
  <c r="H198" i="36"/>
  <c r="H195" i="36"/>
  <c r="H194" i="36"/>
  <c r="H193" i="36" s="1"/>
  <c r="H190" i="36"/>
  <c r="H187" i="36"/>
  <c r="H183" i="36"/>
  <c r="H176" i="36"/>
  <c r="H175" i="36"/>
  <c r="H174" i="36" s="1"/>
  <c r="H173" i="36" s="1"/>
  <c r="H171" i="36"/>
  <c r="H170" i="36"/>
  <c r="H169" i="36" s="1"/>
  <c r="H168" i="36" s="1"/>
  <c r="H167" i="36" s="1"/>
  <c r="H166" i="36" s="1"/>
  <c r="H164" i="36"/>
  <c r="H163" i="36"/>
  <c r="H162" i="36" s="1"/>
  <c r="H161" i="36" s="1"/>
  <c r="H160" i="36" s="1"/>
  <c r="H158" i="36"/>
  <c r="H157" i="36"/>
  <c r="H156" i="36" s="1"/>
  <c r="H155" i="36" s="1"/>
  <c r="H154" i="36" s="1"/>
  <c r="H153" i="36" s="1"/>
  <c r="H152" i="36" s="1"/>
  <c r="H150" i="36"/>
  <c r="H149" i="36"/>
  <c r="H148" i="36" s="1"/>
  <c r="H147" i="36" s="1"/>
  <c r="H145" i="36"/>
  <c r="H144" i="36"/>
  <c r="H143" i="36" s="1"/>
  <c r="H142" i="36" s="1"/>
  <c r="H140" i="36"/>
  <c r="H139" i="36" s="1"/>
  <c r="H138" i="36" s="1"/>
  <c r="H136" i="36"/>
  <c r="H135" i="36"/>
  <c r="H134" i="36" s="1"/>
  <c r="H133" i="36" s="1"/>
  <c r="H132" i="36" s="1"/>
  <c r="H131" i="36" s="1"/>
  <c r="H129" i="36"/>
  <c r="H128" i="36"/>
  <c r="H127" i="36" s="1"/>
  <c r="H126" i="36" s="1"/>
  <c r="H125" i="36" s="1"/>
  <c r="H124" i="36" s="1"/>
  <c r="H121" i="36"/>
  <c r="H120" i="36"/>
  <c r="H119" i="36" s="1"/>
  <c r="H118" i="36"/>
  <c r="H117" i="36"/>
  <c r="H115" i="36"/>
  <c r="H114" i="36"/>
  <c r="H113" i="36"/>
  <c r="H112" i="36"/>
  <c r="H110" i="36"/>
  <c r="H109" i="36"/>
  <c r="H108" i="36"/>
  <c r="H106" i="36"/>
  <c r="H105" i="36" s="1"/>
  <c r="H104" i="36"/>
  <c r="H102" i="36"/>
  <c r="H101" i="36" s="1"/>
  <c r="H100" i="36"/>
  <c r="H99" i="36" s="1"/>
  <c r="H98" i="36" s="1"/>
  <c r="H96" i="36"/>
  <c r="H95" i="36"/>
  <c r="H94" i="36"/>
  <c r="H93" i="36"/>
  <c r="H92" i="36" s="1"/>
  <c r="H85" i="36"/>
  <c r="H84" i="36" s="1"/>
  <c r="H83" i="36"/>
  <c r="H81" i="36"/>
  <c r="H79" i="36"/>
  <c r="H78" i="36" s="1"/>
  <c r="H73" i="36"/>
  <c r="H71" i="36"/>
  <c r="H70" i="36" s="1"/>
  <c r="H69" i="36"/>
  <c r="H68" i="36" s="1"/>
  <c r="H67" i="36" s="1"/>
  <c r="H64" i="36"/>
  <c r="H63" i="36" s="1"/>
  <c r="H62" i="36"/>
  <c r="H56" i="36"/>
  <c r="H52" i="36"/>
  <c r="H48" i="36"/>
  <c r="H45" i="36" s="1"/>
  <c r="H43" i="36"/>
  <c r="H42" i="36"/>
  <c r="H40" i="36"/>
  <c r="H38" i="36"/>
  <c r="H37" i="36" s="1"/>
  <c r="H35" i="36"/>
  <c r="H33" i="36"/>
  <c r="H32" i="36" s="1"/>
  <c r="H28" i="36"/>
  <c r="H25" i="36"/>
  <c r="H21" i="36"/>
  <c r="H15" i="36"/>
  <c r="H14" i="36" s="1"/>
  <c r="H13" i="36"/>
  <c r="F68" i="36"/>
  <c r="F67" i="36" s="1"/>
  <c r="F218" i="36"/>
  <c r="F217" i="36" s="1"/>
  <c r="F216" i="36" s="1"/>
  <c r="F215" i="36" s="1"/>
  <c r="F214" i="36" s="1"/>
  <c r="F213" i="36" s="1"/>
  <c r="F212" i="36" s="1"/>
  <c r="G217" i="36"/>
  <c r="G216" i="36" s="1"/>
  <c r="G215" i="36" s="1"/>
  <c r="G214" i="36" s="1"/>
  <c r="G213" i="36" s="1"/>
  <c r="G212" i="36" s="1"/>
  <c r="G210" i="36"/>
  <c r="F210" i="36"/>
  <c r="F209" i="36" s="1"/>
  <c r="F208" i="36" s="1"/>
  <c r="F207" i="36" s="1"/>
  <c r="F206" i="36" s="1"/>
  <c r="F205" i="36" s="1"/>
  <c r="G209" i="36"/>
  <c r="G208" i="36" s="1"/>
  <c r="G207" i="36" s="1"/>
  <c r="G206" i="36" s="1"/>
  <c r="G205" i="36" s="1"/>
  <c r="G203" i="36"/>
  <c r="F203" i="36"/>
  <c r="F202" i="36" s="1"/>
  <c r="F201" i="36" s="1"/>
  <c r="F200" i="36" s="1"/>
  <c r="G202" i="36"/>
  <c r="G201" i="36" s="1"/>
  <c r="G198" i="36"/>
  <c r="F198" i="36"/>
  <c r="G195" i="36"/>
  <c r="F195" i="36"/>
  <c r="G190" i="36"/>
  <c r="F190" i="36"/>
  <c r="G187" i="36"/>
  <c r="F187" i="36"/>
  <c r="G183" i="36"/>
  <c r="F183" i="36"/>
  <c r="G176" i="36"/>
  <c r="G175" i="36" s="1"/>
  <c r="G174" i="36" s="1"/>
  <c r="G173" i="36" s="1"/>
  <c r="F176" i="36"/>
  <c r="F175" i="36" s="1"/>
  <c r="F174" i="36" s="1"/>
  <c r="F173" i="36" s="1"/>
  <c r="G171" i="36"/>
  <c r="F171" i="36"/>
  <c r="F170" i="36" s="1"/>
  <c r="F169" i="36" s="1"/>
  <c r="F168" i="36" s="1"/>
  <c r="G170" i="36"/>
  <c r="G169" i="36" s="1"/>
  <c r="G164" i="36"/>
  <c r="F164" i="36"/>
  <c r="F163" i="36" s="1"/>
  <c r="F162" i="36" s="1"/>
  <c r="F161" i="36" s="1"/>
  <c r="F160" i="36" s="1"/>
  <c r="G163" i="36"/>
  <c r="G162" i="36" s="1"/>
  <c r="G161" i="36" s="1"/>
  <c r="G160" i="36" s="1"/>
  <c r="G158" i="36"/>
  <c r="G157" i="36" s="1"/>
  <c r="G156" i="36" s="1"/>
  <c r="G155" i="36" s="1"/>
  <c r="G154" i="36" s="1"/>
  <c r="G153" i="36" s="1"/>
  <c r="F158" i="36"/>
  <c r="F157" i="36" s="1"/>
  <c r="F156" i="36" s="1"/>
  <c r="F155" i="36" s="1"/>
  <c r="F154" i="36" s="1"/>
  <c r="F150" i="36"/>
  <c r="F149" i="36" s="1"/>
  <c r="F148" i="36" s="1"/>
  <c r="F147" i="36" s="1"/>
  <c r="G145" i="36"/>
  <c r="F145" i="36"/>
  <c r="F144" i="36" s="1"/>
  <c r="F143" i="36" s="1"/>
  <c r="F142" i="36" s="1"/>
  <c r="G144" i="36"/>
  <c r="G143" i="36" s="1"/>
  <c r="G142" i="36" s="1"/>
  <c r="G140" i="36"/>
  <c r="F140" i="36"/>
  <c r="F139" i="36" s="1"/>
  <c r="F138" i="36" s="1"/>
  <c r="G139" i="36"/>
  <c r="G138" i="36" s="1"/>
  <c r="G136" i="36"/>
  <c r="F136" i="36"/>
  <c r="F135" i="36" s="1"/>
  <c r="G135" i="36"/>
  <c r="G134" i="36" s="1"/>
  <c r="F134" i="36"/>
  <c r="G129" i="36"/>
  <c r="F129" i="36"/>
  <c r="F128" i="36" s="1"/>
  <c r="F127" i="36" s="1"/>
  <c r="F126" i="36" s="1"/>
  <c r="F125" i="36" s="1"/>
  <c r="G128" i="36"/>
  <c r="G127" i="36" s="1"/>
  <c r="G121" i="36"/>
  <c r="F121" i="36"/>
  <c r="F120" i="36" s="1"/>
  <c r="F119" i="36" s="1"/>
  <c r="F118" i="36"/>
  <c r="F117" i="36" s="1"/>
  <c r="G115" i="36"/>
  <c r="F115" i="36"/>
  <c r="F113" i="36" s="1"/>
  <c r="G114" i="36"/>
  <c r="G113" i="36"/>
  <c r="G112" i="36"/>
  <c r="G110" i="36"/>
  <c r="F110" i="36"/>
  <c r="F109" i="36" s="1"/>
  <c r="G109" i="36"/>
  <c r="G108" i="36"/>
  <c r="G106" i="36"/>
  <c r="G105" i="36" s="1"/>
  <c r="F106" i="36"/>
  <c r="F104" i="36" s="1"/>
  <c r="G104" i="36"/>
  <c r="G102" i="36"/>
  <c r="F102" i="36"/>
  <c r="F101" i="36" s="1"/>
  <c r="G101" i="36"/>
  <c r="G100" i="36"/>
  <c r="G99" i="36"/>
  <c r="G98" i="36" s="1"/>
  <c r="G91" i="36" s="1"/>
  <c r="G90" i="36" s="1"/>
  <c r="G88" i="36" s="1"/>
  <c r="G96" i="36"/>
  <c r="G94" i="36" s="1"/>
  <c r="F96" i="36"/>
  <c r="F95" i="36" s="1"/>
  <c r="F94" i="36"/>
  <c r="G85" i="36"/>
  <c r="G84" i="36" s="1"/>
  <c r="F85" i="36"/>
  <c r="F84" i="36"/>
  <c r="F83" i="36"/>
  <c r="G81" i="36"/>
  <c r="F81" i="36"/>
  <c r="G79" i="36"/>
  <c r="G78" i="36" s="1"/>
  <c r="F79" i="36"/>
  <c r="F78" i="36" s="1"/>
  <c r="F77" i="36"/>
  <c r="F76" i="36" s="1"/>
  <c r="F73" i="36"/>
  <c r="G71" i="36"/>
  <c r="G69" i="36" s="1"/>
  <c r="F71" i="36"/>
  <c r="F69" i="36" s="1"/>
  <c r="G70" i="36"/>
  <c r="G68" i="36"/>
  <c r="G64" i="36"/>
  <c r="F64" i="36"/>
  <c r="F62" i="36" s="1"/>
  <c r="G63" i="36"/>
  <c r="G62" i="36"/>
  <c r="G61" i="36"/>
  <c r="G56" i="36"/>
  <c r="F56" i="36"/>
  <c r="G52" i="36"/>
  <c r="F52" i="36"/>
  <c r="G48" i="36"/>
  <c r="G45" i="36" s="1"/>
  <c r="F48" i="36"/>
  <c r="F45" i="36" s="1"/>
  <c r="G43" i="36"/>
  <c r="F43" i="36"/>
  <c r="G42" i="36"/>
  <c r="F42" i="36"/>
  <c r="G40" i="36"/>
  <c r="F40" i="36"/>
  <c r="G38" i="36"/>
  <c r="F38" i="36"/>
  <c r="G37" i="36"/>
  <c r="G35" i="36"/>
  <c r="F35" i="36"/>
  <c r="G33" i="36"/>
  <c r="F33" i="36"/>
  <c r="G28" i="36"/>
  <c r="F28" i="36"/>
  <c r="G25" i="36"/>
  <c r="F25" i="36"/>
  <c r="G21" i="36"/>
  <c r="F21" i="36"/>
  <c r="G15" i="36"/>
  <c r="F15" i="36"/>
  <c r="F14" i="36" s="1"/>
  <c r="G14" i="36"/>
  <c r="G13" i="36"/>
  <c r="H284" i="17"/>
  <c r="G284" i="17"/>
  <c r="G283" i="17" s="1"/>
  <c r="G282" i="17" s="1"/>
  <c r="F284" i="17"/>
  <c r="H283" i="17"/>
  <c r="H282" i="17" s="1"/>
  <c r="F283" i="17"/>
  <c r="F282" i="17" s="1"/>
  <c r="F281" i="17" s="1"/>
  <c r="H123" i="36" l="1"/>
  <c r="F66" i="36"/>
  <c r="F58" i="36" s="1"/>
  <c r="H91" i="36"/>
  <c r="H90" i="36" s="1"/>
  <c r="F13" i="36"/>
  <c r="F93" i="36"/>
  <c r="F92" i="36" s="1"/>
  <c r="F100" i="36"/>
  <c r="F99" i="36" s="1"/>
  <c r="F108" i="36"/>
  <c r="F153" i="36"/>
  <c r="H61" i="36"/>
  <c r="H60" i="36" s="1"/>
  <c r="H59" i="36" s="1"/>
  <c r="H77" i="36"/>
  <c r="H76" i="36" s="1"/>
  <c r="H75" i="36" s="1"/>
  <c r="H66" i="36" s="1"/>
  <c r="H58" i="36" s="1"/>
  <c r="H182" i="36"/>
  <c r="H181" i="36" s="1"/>
  <c r="H180" i="36" s="1"/>
  <c r="H179" i="36" s="1"/>
  <c r="H178" i="36" s="1"/>
  <c r="H51" i="36"/>
  <c r="H50" i="36" s="1"/>
  <c r="H20" i="36"/>
  <c r="H19" i="36"/>
  <c r="H12" i="36" s="1"/>
  <c r="H89" i="36"/>
  <c r="H87" i="36"/>
  <c r="H88" i="36"/>
  <c r="G182" i="36"/>
  <c r="G181" i="36" s="1"/>
  <c r="G180" i="36" s="1"/>
  <c r="G179" i="36" s="1"/>
  <c r="G178" i="36" s="1"/>
  <c r="G194" i="36"/>
  <c r="G193" i="36" s="1"/>
  <c r="F182" i="36"/>
  <c r="F181" i="36" s="1"/>
  <c r="G200" i="36"/>
  <c r="G19" i="36"/>
  <c r="G51" i="36"/>
  <c r="G50" i="36" s="1"/>
  <c r="F105" i="36"/>
  <c r="G20" i="36"/>
  <c r="G32" i="36"/>
  <c r="F75" i="36"/>
  <c r="G92" i="36"/>
  <c r="G133" i="36"/>
  <c r="G132" i="36" s="1"/>
  <c r="G131" i="36" s="1"/>
  <c r="G126" i="36" s="1"/>
  <c r="G125" i="36" s="1"/>
  <c r="G124" i="36" s="1"/>
  <c r="F167" i="36"/>
  <c r="F166" i="36" s="1"/>
  <c r="F152" i="36" s="1"/>
  <c r="F124" i="36"/>
  <c r="F194" i="36"/>
  <c r="F193" i="36" s="1"/>
  <c r="F180" i="36" s="1"/>
  <c r="F179" i="36" s="1"/>
  <c r="F178" i="36" s="1"/>
  <c r="F20" i="36"/>
  <c r="F32" i="36"/>
  <c r="F51" i="36"/>
  <c r="F50" i="36" s="1"/>
  <c r="F37" i="36"/>
  <c r="F19" i="36"/>
  <c r="G123" i="36"/>
  <c r="G117" i="36"/>
  <c r="F63" i="36"/>
  <c r="F61" i="36"/>
  <c r="F60" i="36" s="1"/>
  <c r="F59" i="36" s="1"/>
  <c r="F70" i="36"/>
  <c r="G89" i="36"/>
  <c r="G87" i="36"/>
  <c r="G95" i="36"/>
  <c r="G93" i="36"/>
  <c r="F114" i="36"/>
  <c r="F112" i="36"/>
  <c r="G120" i="36"/>
  <c r="G119" i="36" s="1"/>
  <c r="G118" i="36"/>
  <c r="G83" i="36"/>
  <c r="F133" i="36"/>
  <c r="F132" i="36" s="1"/>
  <c r="F131" i="36" s="1"/>
  <c r="G168" i="36"/>
  <c r="G167" i="36" s="1"/>
  <c r="G166" i="36" s="1"/>
  <c r="G152" i="36" s="1"/>
  <c r="G67" i="36"/>
  <c r="G73" i="36"/>
  <c r="G77" i="36"/>
  <c r="G76" i="36" s="1"/>
  <c r="G75" i="36" s="1"/>
  <c r="F123" i="36" l="1"/>
  <c r="F98" i="36"/>
  <c r="F91" i="36" s="1"/>
  <c r="F90" i="36" s="1"/>
  <c r="H220" i="36"/>
  <c r="H11" i="36" s="1"/>
  <c r="G12" i="36"/>
  <c r="F12" i="36"/>
  <c r="G150" i="36"/>
  <c r="G149" i="36" s="1"/>
  <c r="G11" i="36" s="1"/>
  <c r="F88" i="36"/>
  <c r="F87" i="36"/>
  <c r="F89" i="36"/>
  <c r="G60" i="36"/>
  <c r="G58" i="36" s="1"/>
  <c r="G220" i="36" s="1"/>
  <c r="F220" i="36" l="1"/>
  <c r="F11" i="36" s="1"/>
  <c r="F258" i="17" l="1"/>
  <c r="F299" i="17"/>
  <c r="H298" i="17"/>
  <c r="H297" i="17" s="1"/>
  <c r="H296" i="17" s="1"/>
  <c r="H295" i="17" s="1"/>
  <c r="H294" i="17" s="1"/>
  <c r="G298" i="17"/>
  <c r="G297" i="17" s="1"/>
  <c r="G296" i="17" s="1"/>
  <c r="G295" i="17" s="1"/>
  <c r="G294" i="17" s="1"/>
  <c r="F298" i="17"/>
  <c r="F297" i="17" s="1"/>
  <c r="F296" i="17" s="1"/>
  <c r="F295" i="17" s="1"/>
  <c r="F294" i="17" s="1"/>
  <c r="F262" i="17"/>
  <c r="G293" i="17" l="1"/>
  <c r="G281" i="17"/>
  <c r="F293" i="17"/>
  <c r="H293" i="17"/>
  <c r="H281" i="17"/>
  <c r="H170" i="17" l="1"/>
  <c r="H169" i="17" s="1"/>
  <c r="H168" i="17" s="1"/>
  <c r="G170" i="17"/>
  <c r="F170" i="17"/>
  <c r="F169" i="17" s="1"/>
  <c r="F168" i="17" s="1"/>
  <c r="F158" i="17" s="1"/>
  <c r="G169" i="17"/>
  <c r="G168" i="17"/>
  <c r="H165" i="17"/>
  <c r="G165" i="17"/>
  <c r="F165" i="17"/>
  <c r="H163" i="17"/>
  <c r="G163" i="17"/>
  <c r="F163" i="17"/>
  <c r="H160" i="17"/>
  <c r="G160" i="17"/>
  <c r="F160" i="17"/>
  <c r="H159" i="17"/>
  <c r="G159" i="17"/>
  <c r="F159" i="17"/>
  <c r="H157" i="17"/>
  <c r="G157" i="17"/>
  <c r="G156" i="17" s="1"/>
  <c r="G155" i="17" s="1"/>
  <c r="F157" i="17"/>
  <c r="H156" i="17"/>
  <c r="H155" i="17" s="1"/>
  <c r="F156" i="17"/>
  <c r="F155" i="17" s="1"/>
  <c r="H154" i="17"/>
  <c r="F154" i="17"/>
  <c r="H152" i="17"/>
  <c r="H151" i="17" s="1"/>
  <c r="H150" i="17" s="1"/>
  <c r="G152" i="17"/>
  <c r="G151" i="17" s="1"/>
  <c r="G150" i="17" s="1"/>
  <c r="F152" i="17"/>
  <c r="F149" i="17" s="1"/>
  <c r="F151" i="17"/>
  <c r="F150" i="17" s="1"/>
  <c r="H149" i="17"/>
  <c r="G149" i="17"/>
  <c r="H114" i="17"/>
  <c r="G114" i="17"/>
  <c r="F114" i="17"/>
  <c r="H113" i="17"/>
  <c r="G113" i="17"/>
  <c r="F113" i="17"/>
  <c r="H112" i="17"/>
  <c r="G112" i="17"/>
  <c r="F112" i="17"/>
  <c r="H111" i="17"/>
  <c r="G111" i="17"/>
  <c r="F111" i="17"/>
  <c r="F110" i="17" s="1"/>
  <c r="H91" i="17"/>
  <c r="H90" i="17" s="1"/>
  <c r="G91" i="17"/>
  <c r="F91" i="17"/>
  <c r="F90" i="17" s="1"/>
  <c r="G90" i="17"/>
  <c r="H89" i="17"/>
  <c r="G89" i="17"/>
  <c r="F89" i="17"/>
  <c r="H87" i="17"/>
  <c r="G87" i="17"/>
  <c r="F87" i="17"/>
  <c r="H84" i="17"/>
  <c r="H83" i="17" s="1"/>
  <c r="H82" i="17" s="1"/>
  <c r="H81" i="17" s="1"/>
  <c r="G84" i="17"/>
  <c r="F84" i="17"/>
  <c r="F83" i="17" s="1"/>
  <c r="F82" i="17" s="1"/>
  <c r="F81" i="17" s="1"/>
  <c r="G83" i="17"/>
  <c r="G82" i="17" s="1"/>
  <c r="G81" i="17" s="1"/>
  <c r="F74" i="17"/>
  <c r="H65" i="17"/>
  <c r="G65" i="17"/>
  <c r="G64" i="17" s="1"/>
  <c r="F65" i="17"/>
  <c r="F63" i="17" s="1"/>
  <c r="H64" i="17"/>
  <c r="F64" i="17"/>
  <c r="H63" i="17"/>
  <c r="G63" i="17"/>
  <c r="H62" i="17"/>
  <c r="G62" i="17"/>
  <c r="F62" i="17"/>
  <c r="F61" i="17" s="1"/>
  <c r="F60" i="17" s="1"/>
  <c r="F44" i="17"/>
  <c r="G154" i="17" l="1"/>
  <c r="H41" i="17" l="1"/>
  <c r="G41" i="17"/>
  <c r="F41" i="17"/>
  <c r="H39" i="17"/>
  <c r="H38" i="17" s="1"/>
  <c r="G39" i="17"/>
  <c r="F39" i="17"/>
  <c r="F38" i="17" s="1"/>
  <c r="G38" i="17"/>
  <c r="F26" i="17"/>
  <c r="G229" i="35"/>
  <c r="G227" i="35" s="1"/>
  <c r="F229" i="35"/>
  <c r="F227" i="35" s="1"/>
  <c r="E229" i="35"/>
  <c r="E227" i="35"/>
  <c r="G225" i="35"/>
  <c r="G223" i="35" s="1"/>
  <c r="F225" i="35"/>
  <c r="F223" i="35" s="1"/>
  <c r="E225" i="35"/>
  <c r="E223" i="35" s="1"/>
  <c r="G207" i="35"/>
  <c r="G206" i="35" s="1"/>
  <c r="G205" i="35" s="1"/>
  <c r="F207" i="35"/>
  <c r="E207" i="35"/>
  <c r="F206" i="35"/>
  <c r="E206" i="35"/>
  <c r="F205" i="35"/>
  <c r="E205" i="35"/>
  <c r="G128" i="35"/>
  <c r="G127" i="35" s="1"/>
  <c r="G126" i="35" s="1"/>
  <c r="F128" i="35"/>
  <c r="E128" i="35"/>
  <c r="E127" i="35" s="1"/>
  <c r="F127" i="35"/>
  <c r="F126" i="35" s="1"/>
  <c r="E68" i="32"/>
  <c r="G67" i="32"/>
  <c r="F67" i="32"/>
  <c r="E67" i="32"/>
  <c r="E66" i="32" s="1"/>
  <c r="E231" i="32" l="1"/>
  <c r="E230" i="32" s="1"/>
  <c r="E229" i="32" s="1"/>
  <c r="E227" i="32"/>
  <c r="E226" i="32" s="1"/>
  <c r="E225" i="32" s="1"/>
  <c r="G210" i="32" l="1"/>
  <c r="F210" i="32"/>
  <c r="G209" i="32"/>
  <c r="F209" i="32"/>
  <c r="E209" i="32"/>
  <c r="E208" i="32" s="1"/>
  <c r="E207" i="32" s="1"/>
  <c r="E130" i="32"/>
  <c r="E129" i="32" s="1"/>
  <c r="E128" i="32" s="1"/>
  <c r="G128" i="32"/>
  <c r="F128" i="32"/>
  <c r="G64" i="32"/>
  <c r="F64" i="32"/>
  <c r="E64" i="32"/>
  <c r="E62" i="32" l="1"/>
  <c r="E61" i="32" s="1"/>
  <c r="E60" i="32" s="1"/>
  <c r="G61" i="32"/>
  <c r="F61" i="32"/>
  <c r="E36" i="3" l="1"/>
  <c r="D36" i="3"/>
  <c r="C36" i="3"/>
  <c r="E26" i="3"/>
  <c r="D26" i="3"/>
  <c r="E11" i="3"/>
  <c r="D11" i="3"/>
  <c r="C11" i="33"/>
  <c r="E36" i="33"/>
  <c r="D36" i="33"/>
  <c r="C36" i="33"/>
  <c r="C26" i="33"/>
  <c r="E41" i="2" l="1"/>
  <c r="E40" i="2" s="1"/>
  <c r="E39" i="2" s="1"/>
  <c r="D40" i="2"/>
  <c r="D39" i="2" s="1"/>
  <c r="D41" i="2"/>
  <c r="E21" i="2"/>
  <c r="D21" i="2"/>
  <c r="D20" i="2" s="1"/>
  <c r="C23" i="34"/>
  <c r="C22" i="34" s="1"/>
  <c r="C46" i="34"/>
  <c r="C45" i="34" s="1"/>
  <c r="C44" i="34" s="1"/>
  <c r="E52" i="2" l="1"/>
  <c r="D52" i="2"/>
  <c r="C58" i="34"/>
  <c r="C42" i="34" l="1"/>
  <c r="C41" i="34" s="1"/>
  <c r="E15" i="2"/>
  <c r="D15" i="2"/>
  <c r="C17" i="34"/>
  <c r="F221" i="17"/>
  <c r="F21" i="17"/>
  <c r="H291" i="17" l="1"/>
  <c r="G291" i="17"/>
  <c r="H290" i="17"/>
  <c r="H289" i="17" s="1"/>
  <c r="H288" i="17" s="1"/>
  <c r="H287" i="17" s="1"/>
  <c r="H286" i="17" s="1"/>
  <c r="G290" i="17"/>
  <c r="G289" i="17" s="1"/>
  <c r="G288" i="17" s="1"/>
  <c r="G287" i="17" s="1"/>
  <c r="G286" i="17" s="1"/>
  <c r="H280" i="17"/>
  <c r="G280" i="17"/>
  <c r="H277" i="17"/>
  <c r="H275" i="17" s="1"/>
  <c r="G277" i="17"/>
  <c r="G275" i="17" s="1"/>
  <c r="H273" i="17"/>
  <c r="G273" i="17"/>
  <c r="H270" i="17"/>
  <c r="G270" i="17"/>
  <c r="H269" i="17"/>
  <c r="H268" i="17" s="1"/>
  <c r="G269" i="17"/>
  <c r="G268" i="17" s="1"/>
  <c r="H265" i="17"/>
  <c r="G265" i="17"/>
  <c r="H262" i="17"/>
  <c r="G262" i="17"/>
  <c r="H258" i="17"/>
  <c r="G258" i="17"/>
  <c r="H257" i="17"/>
  <c r="H256" i="17" s="1"/>
  <c r="G257" i="17"/>
  <c r="G256" i="17" s="1"/>
  <c r="H251" i="17"/>
  <c r="G251" i="17"/>
  <c r="H250" i="17"/>
  <c r="H249" i="17" s="1"/>
  <c r="H248" i="17" s="1"/>
  <c r="G250" i="17"/>
  <c r="G249" i="17" s="1"/>
  <c r="G248" i="17" s="1"/>
  <c r="H246" i="17"/>
  <c r="G246" i="17"/>
  <c r="H245" i="17"/>
  <c r="H244" i="17" s="1"/>
  <c r="G245" i="17"/>
  <c r="G244" i="17" s="1"/>
  <c r="H242" i="17"/>
  <c r="H241" i="17" s="1"/>
  <c r="H240" i="17" s="1"/>
  <c r="H239" i="17" s="1"/>
  <c r="H238" i="17" s="1"/>
  <c r="H237" i="17" s="1"/>
  <c r="G242" i="17"/>
  <c r="G241" i="17" s="1"/>
  <c r="G240" i="17" s="1"/>
  <c r="G239" i="17" s="1"/>
  <c r="G238" i="17" s="1"/>
  <c r="G237" i="17" s="1"/>
  <c r="H235" i="17"/>
  <c r="H234" i="17" s="1"/>
  <c r="H233" i="17" s="1"/>
  <c r="H232" i="17" s="1"/>
  <c r="H231" i="17" s="1"/>
  <c r="G235" i="17"/>
  <c r="G234" i="17" s="1"/>
  <c r="G233" i="17" s="1"/>
  <c r="G232" i="17" s="1"/>
  <c r="G231" i="17" s="1"/>
  <c r="H229" i="17"/>
  <c r="G229" i="17"/>
  <c r="H228" i="17"/>
  <c r="H227" i="17" s="1"/>
  <c r="H226" i="17" s="1"/>
  <c r="H225" i="17" s="1"/>
  <c r="H224" i="17" s="1"/>
  <c r="G228" i="17"/>
  <c r="G227" i="17" s="1"/>
  <c r="G226" i="17" s="1"/>
  <c r="G225" i="17" s="1"/>
  <c r="G224" i="17" s="1"/>
  <c r="H216" i="17"/>
  <c r="H215" i="17" s="1"/>
  <c r="H214" i="17" s="1"/>
  <c r="G216" i="17"/>
  <c r="G215" i="17" s="1"/>
  <c r="G214" i="17" s="1"/>
  <c r="H212" i="17"/>
  <c r="G212" i="17"/>
  <c r="H211" i="17"/>
  <c r="H210" i="17" s="1"/>
  <c r="H209" i="17" s="1"/>
  <c r="G211" i="17"/>
  <c r="G210" i="17" s="1"/>
  <c r="G209" i="17" s="1"/>
  <c r="H207" i="17"/>
  <c r="G207" i="17"/>
  <c r="H206" i="17"/>
  <c r="H205" i="17" s="1"/>
  <c r="G206" i="17"/>
  <c r="G205" i="17" s="1"/>
  <c r="H203" i="17"/>
  <c r="H202" i="17" s="1"/>
  <c r="H201" i="17" s="1"/>
  <c r="G203" i="17"/>
  <c r="G202" i="17" s="1"/>
  <c r="G201" i="17" s="1"/>
  <c r="H199" i="17"/>
  <c r="G199" i="17"/>
  <c r="H198" i="17"/>
  <c r="H197" i="17" s="1"/>
  <c r="G198" i="17"/>
  <c r="G197" i="17" s="1"/>
  <c r="H195" i="17"/>
  <c r="H194" i="17" s="1"/>
  <c r="H193" i="17" s="1"/>
  <c r="H183" i="17" s="1"/>
  <c r="H173" i="17" s="1"/>
  <c r="H172" i="17" s="1"/>
  <c r="G195" i="17"/>
  <c r="G194" i="17" s="1"/>
  <c r="G193" i="17" s="1"/>
  <c r="G183" i="17" s="1"/>
  <c r="G173" i="17" s="1"/>
  <c r="G172" i="17" s="1"/>
  <c r="H190" i="17"/>
  <c r="G190" i="17"/>
  <c r="H188" i="17"/>
  <c r="G188" i="17"/>
  <c r="H185" i="17"/>
  <c r="G185" i="17"/>
  <c r="H184" i="17"/>
  <c r="G184" i="17"/>
  <c r="H182" i="17"/>
  <c r="H181" i="17" s="1"/>
  <c r="H180" i="17" s="1"/>
  <c r="G182" i="17"/>
  <c r="G181" i="17" s="1"/>
  <c r="G180" i="17" s="1"/>
  <c r="H177" i="17"/>
  <c r="H176" i="17" s="1"/>
  <c r="H175" i="17" s="1"/>
  <c r="G177" i="17"/>
  <c r="G176" i="17" s="1"/>
  <c r="G175" i="17" s="1"/>
  <c r="H144" i="17"/>
  <c r="G144" i="17"/>
  <c r="H143" i="17"/>
  <c r="H142" i="17" s="1"/>
  <c r="G143" i="17"/>
  <c r="G142" i="17" s="1"/>
  <c r="H141" i="17"/>
  <c r="H138" i="17" s="1"/>
  <c r="G141" i="17"/>
  <c r="G138" i="17" s="1"/>
  <c r="H133" i="17"/>
  <c r="H132" i="17" s="1"/>
  <c r="G133" i="17"/>
  <c r="G132" i="17" s="1"/>
  <c r="H131" i="17"/>
  <c r="G131" i="17"/>
  <c r="H128" i="17"/>
  <c r="H127" i="17" s="1"/>
  <c r="G128" i="17"/>
  <c r="G127" i="17" s="1"/>
  <c r="H126" i="17"/>
  <c r="G126" i="17"/>
  <c r="H124" i="17"/>
  <c r="G124" i="17"/>
  <c r="H123" i="17"/>
  <c r="G123" i="17"/>
  <c r="H122" i="17"/>
  <c r="G122" i="17"/>
  <c r="H120" i="17"/>
  <c r="H119" i="17" s="1"/>
  <c r="G120" i="17"/>
  <c r="G119" i="17" s="1"/>
  <c r="H118" i="17"/>
  <c r="H117" i="17" s="1"/>
  <c r="H116" i="17" s="1"/>
  <c r="G118" i="17"/>
  <c r="G117" i="17" s="1"/>
  <c r="G116" i="17" s="1"/>
  <c r="H103" i="17"/>
  <c r="H102" i="17" s="1"/>
  <c r="G103" i="17"/>
  <c r="G102" i="17" s="1"/>
  <c r="H101" i="17"/>
  <c r="G101" i="17"/>
  <c r="H99" i="17"/>
  <c r="G99" i="17"/>
  <c r="H96" i="17"/>
  <c r="H95" i="17" s="1"/>
  <c r="H94" i="17" s="1"/>
  <c r="H93" i="17" s="1"/>
  <c r="G96" i="17"/>
  <c r="G95" i="17" s="1"/>
  <c r="G94" i="17" s="1"/>
  <c r="G93" i="17" s="1"/>
  <c r="H79" i="17"/>
  <c r="H78" i="17" s="1"/>
  <c r="G79" i="17"/>
  <c r="G78" i="17" s="1"/>
  <c r="H77" i="17"/>
  <c r="G77" i="17"/>
  <c r="H72" i="17"/>
  <c r="H71" i="17" s="1"/>
  <c r="G72" i="17"/>
  <c r="G71" i="17" s="1"/>
  <c r="H70" i="17"/>
  <c r="G70" i="17"/>
  <c r="H57" i="17"/>
  <c r="G57" i="17"/>
  <c r="H53" i="17"/>
  <c r="G53" i="17"/>
  <c r="H52" i="17"/>
  <c r="H51" i="17" s="1"/>
  <c r="G52" i="17"/>
  <c r="G51" i="17" s="1"/>
  <c r="H49" i="17"/>
  <c r="H46" i="17" s="1"/>
  <c r="G49" i="17"/>
  <c r="G46" i="17" s="1"/>
  <c r="H44" i="17"/>
  <c r="G44" i="17"/>
  <c r="H43" i="17"/>
  <c r="G43" i="17"/>
  <c r="H36" i="17"/>
  <c r="G36" i="17"/>
  <c r="H34" i="17"/>
  <c r="H33" i="17" s="1"/>
  <c r="G34" i="17"/>
  <c r="G33" i="17"/>
  <c r="H29" i="17"/>
  <c r="G29" i="17"/>
  <c r="H26" i="17"/>
  <c r="G26" i="17"/>
  <c r="H21" i="17"/>
  <c r="H20" i="17" s="1"/>
  <c r="G21" i="17"/>
  <c r="G20" i="17" s="1"/>
  <c r="H19" i="17"/>
  <c r="H15" i="17"/>
  <c r="G15" i="17"/>
  <c r="G14" i="17" s="1"/>
  <c r="H14" i="17"/>
  <c r="H13" i="17"/>
  <c r="G13" i="17"/>
  <c r="F251" i="17"/>
  <c r="F250" i="17" s="1"/>
  <c r="F249" i="17" s="1"/>
  <c r="F248" i="17" s="1"/>
  <c r="F235" i="17"/>
  <c r="F234" i="17" s="1"/>
  <c r="F233" i="17" s="1"/>
  <c r="F232" i="17" s="1"/>
  <c r="F231" i="17" s="1"/>
  <c r="F229" i="17"/>
  <c r="F228" i="17" s="1"/>
  <c r="F227" i="17" s="1"/>
  <c r="F226" i="17" s="1"/>
  <c r="F225" i="17" s="1"/>
  <c r="F216" i="17"/>
  <c r="F215" i="17" s="1"/>
  <c r="F214" i="17" s="1"/>
  <c r="F207" i="17"/>
  <c r="F206" i="17" s="1"/>
  <c r="F205" i="17" s="1"/>
  <c r="F203" i="17"/>
  <c r="F202" i="17" s="1"/>
  <c r="F201" i="17" s="1"/>
  <c r="F199" i="17"/>
  <c r="F198" i="17" s="1"/>
  <c r="F197" i="17" s="1"/>
  <c r="F195" i="17"/>
  <c r="F194" i="17" s="1"/>
  <c r="F193" i="17" s="1"/>
  <c r="F183" i="17" s="1"/>
  <c r="F128" i="17"/>
  <c r="F72" i="17"/>
  <c r="F96" i="17"/>
  <c r="F49" i="17"/>
  <c r="F46" i="17" s="1"/>
  <c r="F29" i="17"/>
  <c r="F280" i="17"/>
  <c r="F277" i="17"/>
  <c r="F273" i="17"/>
  <c r="F270" i="17"/>
  <c r="F265" i="17"/>
  <c r="F257" i="17" s="1"/>
  <c r="F256" i="17" s="1"/>
  <c r="F246" i="17"/>
  <c r="F245" i="17" s="1"/>
  <c r="F244" i="17" s="1"/>
  <c r="F242" i="17"/>
  <c r="F241" i="17" s="1"/>
  <c r="F240" i="17" s="1"/>
  <c r="F212" i="17"/>
  <c r="F190" i="17"/>
  <c r="F188" i="17"/>
  <c r="F185" i="17"/>
  <c r="F182" i="17"/>
  <c r="F181" i="17" s="1"/>
  <c r="F180" i="17" s="1"/>
  <c r="F177" i="17"/>
  <c r="F176" i="17" s="1"/>
  <c r="F175" i="17" s="1"/>
  <c r="F144" i="17"/>
  <c r="F141" i="17" s="1"/>
  <c r="F133" i="17"/>
  <c r="F132" i="17" s="1"/>
  <c r="F124" i="17"/>
  <c r="F123" i="17" s="1"/>
  <c r="F120" i="17"/>
  <c r="F118" i="17" s="1"/>
  <c r="F103" i="17"/>
  <c r="F101" i="17" s="1"/>
  <c r="F99" i="17"/>
  <c r="F79" i="17"/>
  <c r="F77" i="17" s="1"/>
  <c r="F57" i="17"/>
  <c r="F53" i="17"/>
  <c r="F43" i="17"/>
  <c r="F36" i="17"/>
  <c r="F34" i="17"/>
  <c r="F15" i="17"/>
  <c r="F14" i="17" s="1"/>
  <c r="G103" i="35"/>
  <c r="F103" i="35"/>
  <c r="F102" i="35" s="1"/>
  <c r="G93" i="35"/>
  <c r="G92" i="35" s="1"/>
  <c r="F93" i="35"/>
  <c r="G83" i="35"/>
  <c r="G82" i="35" s="1"/>
  <c r="F83" i="35"/>
  <c r="F82" i="35" s="1"/>
  <c r="G233" i="35"/>
  <c r="G232" i="35" s="1"/>
  <c r="G231" i="35" s="1"/>
  <c r="G221" i="35"/>
  <c r="G220" i="35" s="1"/>
  <c r="G218" i="35"/>
  <c r="G217" i="35" s="1"/>
  <c r="G213" i="35"/>
  <c r="G212" i="35" s="1"/>
  <c r="G211" i="35" s="1"/>
  <c r="G210" i="35" s="1"/>
  <c r="G203" i="35"/>
  <c r="G202" i="35" s="1"/>
  <c r="G201" i="35" s="1"/>
  <c r="G199" i="35"/>
  <c r="G198" i="35" s="1"/>
  <c r="G197" i="35" s="1"/>
  <c r="G195" i="35"/>
  <c r="G193" i="35" s="1"/>
  <c r="G191" i="35"/>
  <c r="G190" i="35" s="1"/>
  <c r="G188" i="35"/>
  <c r="G187" i="35" s="1"/>
  <c r="G184" i="35"/>
  <c r="G183" i="35" s="1"/>
  <c r="G181" i="35"/>
  <c r="G180" i="35" s="1"/>
  <c r="G177" i="35"/>
  <c r="G176" i="35" s="1"/>
  <c r="G174" i="35"/>
  <c r="G172" i="35"/>
  <c r="G171" i="35" s="1"/>
  <c r="G169" i="35"/>
  <c r="G168" i="35" s="1"/>
  <c r="G165" i="35"/>
  <c r="G164" i="35" s="1"/>
  <c r="G162" i="35"/>
  <c r="G161" i="35" s="1"/>
  <c r="G157" i="35"/>
  <c r="G156" i="35" s="1"/>
  <c r="G154" i="35"/>
  <c r="G153" i="35" s="1"/>
  <c r="G150" i="35"/>
  <c r="G149" i="35" s="1"/>
  <c r="G147" i="35"/>
  <c r="G146" i="35" s="1"/>
  <c r="G144" i="35"/>
  <c r="G143" i="35" s="1"/>
  <c r="G139" i="35"/>
  <c r="G136" i="35"/>
  <c r="G135" i="35" s="1"/>
  <c r="G132" i="35"/>
  <c r="G131" i="35" s="1"/>
  <c r="G124" i="35"/>
  <c r="G122" i="35" s="1"/>
  <c r="G119" i="35"/>
  <c r="G118" i="35" s="1"/>
  <c r="G117" i="35" s="1"/>
  <c r="G116" i="35" s="1"/>
  <c r="G114" i="35"/>
  <c r="G112" i="35" s="1"/>
  <c r="G110" i="35"/>
  <c r="G108" i="35" s="1"/>
  <c r="G106" i="35"/>
  <c r="G105" i="35" s="1"/>
  <c r="G102" i="35"/>
  <c r="G100" i="35"/>
  <c r="G99" i="35" s="1"/>
  <c r="G96" i="35"/>
  <c r="G95" i="35" s="1"/>
  <c r="G90" i="35"/>
  <c r="G89" i="35" s="1"/>
  <c r="G86" i="35"/>
  <c r="G85" i="35" s="1"/>
  <c r="G78" i="35"/>
  <c r="G76" i="35" s="1"/>
  <c r="G74" i="35"/>
  <c r="G73" i="35" s="1"/>
  <c r="G72" i="35" s="1"/>
  <c r="G66" i="35" s="1"/>
  <c r="G70" i="35"/>
  <c r="G69" i="35" s="1"/>
  <c r="G68" i="35" s="1"/>
  <c r="G64" i="35"/>
  <c r="G63" i="35" s="1"/>
  <c r="G61" i="35"/>
  <c r="G60" i="35" s="1"/>
  <c r="G59" i="35" s="1"/>
  <c r="G57" i="35"/>
  <c r="G56" i="35" s="1"/>
  <c r="G55" i="35" s="1"/>
  <c r="G54" i="35" s="1"/>
  <c r="G52" i="35"/>
  <c r="G51" i="35" s="1"/>
  <c r="G50" i="35" s="1"/>
  <c r="G48" i="35"/>
  <c r="G47" i="35" s="1"/>
  <c r="G46" i="35" s="1"/>
  <c r="G44" i="35"/>
  <c r="G43" i="35" s="1"/>
  <c r="G42" i="35" s="1"/>
  <c r="G40" i="35"/>
  <c r="G38" i="35"/>
  <c r="G35" i="35"/>
  <c r="G34" i="35" s="1"/>
  <c r="G32" i="35"/>
  <c r="G31" i="35" s="1"/>
  <c r="G27" i="35"/>
  <c r="G25" i="35"/>
  <c r="G19" i="35"/>
  <c r="G18" i="35" s="1"/>
  <c r="G17" i="35" s="1"/>
  <c r="G16" i="35" s="1"/>
  <c r="G15" i="35" s="1"/>
  <c r="F233" i="35"/>
  <c r="F232" i="35" s="1"/>
  <c r="F231" i="35" s="1"/>
  <c r="F221" i="35"/>
  <c r="F220" i="35" s="1"/>
  <c r="F218" i="35"/>
  <c r="F217" i="35" s="1"/>
  <c r="F213" i="35"/>
  <c r="F212" i="35" s="1"/>
  <c r="F211" i="35" s="1"/>
  <c r="F210" i="35" s="1"/>
  <c r="F203" i="35"/>
  <c r="F202" i="35" s="1"/>
  <c r="F201" i="35" s="1"/>
  <c r="F199" i="35"/>
  <c r="F198" i="35" s="1"/>
  <c r="F197" i="35" s="1"/>
  <c r="F195" i="35"/>
  <c r="F193" i="35" s="1"/>
  <c r="F191" i="35"/>
  <c r="F190" i="35" s="1"/>
  <c r="F188" i="35"/>
  <c r="F187" i="35" s="1"/>
  <c r="F184" i="35"/>
  <c r="F183" i="35" s="1"/>
  <c r="F181" i="35"/>
  <c r="F180" i="35" s="1"/>
  <c r="F177" i="35"/>
  <c r="F176" i="35" s="1"/>
  <c r="F174" i="35"/>
  <c r="F172" i="35"/>
  <c r="F169" i="35"/>
  <c r="F168" i="35" s="1"/>
  <c r="F165" i="35"/>
  <c r="F164" i="35" s="1"/>
  <c r="F162" i="35"/>
  <c r="F161" i="35" s="1"/>
  <c r="F157" i="35"/>
  <c r="F156" i="35" s="1"/>
  <c r="F154" i="35"/>
  <c r="F153" i="35" s="1"/>
  <c r="F150" i="35"/>
  <c r="F149" i="35" s="1"/>
  <c r="F147" i="35"/>
  <c r="F146" i="35" s="1"/>
  <c r="F144" i="35"/>
  <c r="F143" i="35" s="1"/>
  <c r="F139" i="35"/>
  <c r="F136" i="35"/>
  <c r="F135" i="35" s="1"/>
  <c r="F132" i="35"/>
  <c r="F131" i="35" s="1"/>
  <c r="F124" i="35"/>
  <c r="F122" i="35" s="1"/>
  <c r="F119" i="35"/>
  <c r="F118" i="35" s="1"/>
  <c r="F117" i="35" s="1"/>
  <c r="F116" i="35" s="1"/>
  <c r="F114" i="35"/>
  <c r="F112" i="35" s="1"/>
  <c r="F110" i="35"/>
  <c r="F109" i="35" s="1"/>
  <c r="F106" i="35"/>
  <c r="F105" i="35" s="1"/>
  <c r="F100" i="35"/>
  <c r="F99" i="35" s="1"/>
  <c r="F96" i="35"/>
  <c r="F95" i="35" s="1"/>
  <c r="F92" i="35"/>
  <c r="F90" i="35"/>
  <c r="F89" i="35" s="1"/>
  <c r="F86" i="35"/>
  <c r="F85" i="35" s="1"/>
  <c r="F78" i="35"/>
  <c r="F77" i="35" s="1"/>
  <c r="F74" i="35"/>
  <c r="F73" i="35" s="1"/>
  <c r="F72" i="35" s="1"/>
  <c r="F66" i="35" s="1"/>
  <c r="F70" i="35"/>
  <c r="F69" i="35" s="1"/>
  <c r="F68" i="35" s="1"/>
  <c r="F64" i="35"/>
  <c r="F63" i="35" s="1"/>
  <c r="F61" i="35"/>
  <c r="F60" i="35" s="1"/>
  <c r="F59" i="35" s="1"/>
  <c r="F57" i="35"/>
  <c r="F56" i="35" s="1"/>
  <c r="F55" i="35" s="1"/>
  <c r="F52" i="35"/>
  <c r="F51" i="35" s="1"/>
  <c r="F50" i="35" s="1"/>
  <c r="F48" i="35"/>
  <c r="F47" i="35" s="1"/>
  <c r="F46" i="35" s="1"/>
  <c r="F44" i="35"/>
  <c r="F43" i="35" s="1"/>
  <c r="F42" i="35" s="1"/>
  <c r="F40" i="35"/>
  <c r="F38" i="35"/>
  <c r="F35" i="35"/>
  <c r="F34" i="35" s="1"/>
  <c r="F32" i="35"/>
  <c r="F31" i="35" s="1"/>
  <c r="F27" i="35"/>
  <c r="F25" i="35"/>
  <c r="F19" i="35"/>
  <c r="F18" i="35" s="1"/>
  <c r="F17" i="35" s="1"/>
  <c r="F16" i="35" s="1"/>
  <c r="F15" i="35" s="1"/>
  <c r="E233" i="35"/>
  <c r="E232" i="35" s="1"/>
  <c r="E231" i="35" s="1"/>
  <c r="E221" i="35"/>
  <c r="E220" i="35" s="1"/>
  <c r="E218" i="35"/>
  <c r="E217" i="35" s="1"/>
  <c r="E213" i="35"/>
  <c r="E212" i="35" s="1"/>
  <c r="E211" i="35" s="1"/>
  <c r="E210" i="35" s="1"/>
  <c r="E203" i="35"/>
  <c r="E202" i="35" s="1"/>
  <c r="E201" i="35" s="1"/>
  <c r="E199" i="35"/>
  <c r="E198" i="35" s="1"/>
  <c r="E197" i="35" s="1"/>
  <c r="E195" i="35"/>
  <c r="E193" i="35" s="1"/>
  <c r="E191" i="35"/>
  <c r="E190" i="35" s="1"/>
  <c r="E188" i="35"/>
  <c r="E187" i="35" s="1"/>
  <c r="E184" i="35"/>
  <c r="E183" i="35" s="1"/>
  <c r="E181" i="35"/>
  <c r="E180" i="35" s="1"/>
  <c r="E177" i="35"/>
  <c r="E176" i="35" s="1"/>
  <c r="E174" i="35"/>
  <c r="E172" i="35"/>
  <c r="E169" i="35"/>
  <c r="E168" i="35" s="1"/>
  <c r="E165" i="35"/>
  <c r="E164" i="35" s="1"/>
  <c r="E162" i="35"/>
  <c r="E161" i="35" s="1"/>
  <c r="E157" i="35"/>
  <c r="E156" i="35" s="1"/>
  <c r="E154" i="35"/>
  <c r="E153" i="35" s="1"/>
  <c r="E150" i="35"/>
  <c r="E149" i="35" s="1"/>
  <c r="E147" i="35"/>
  <c r="E146" i="35" s="1"/>
  <c r="E144" i="35"/>
  <c r="E143" i="35" s="1"/>
  <c r="E139" i="35"/>
  <c r="E136" i="35"/>
  <c r="E135" i="35" s="1"/>
  <c r="E132" i="35"/>
  <c r="E131" i="35" s="1"/>
  <c r="E124" i="35"/>
  <c r="E123" i="35" s="1"/>
  <c r="E119" i="35"/>
  <c r="E118" i="35" s="1"/>
  <c r="E117" i="35" s="1"/>
  <c r="E116" i="35" s="1"/>
  <c r="E114" i="35"/>
  <c r="E113" i="35" s="1"/>
  <c r="E110" i="35"/>
  <c r="E108" i="35" s="1"/>
  <c r="E106" i="35"/>
  <c r="E105" i="35" s="1"/>
  <c r="E103" i="35"/>
  <c r="E102" i="35" s="1"/>
  <c r="E100" i="35"/>
  <c r="E98" i="35" s="1"/>
  <c r="E96" i="35"/>
  <c r="E95" i="35" s="1"/>
  <c r="E93" i="35"/>
  <c r="E92" i="35" s="1"/>
  <c r="E90" i="35"/>
  <c r="E89" i="35" s="1"/>
  <c r="E86" i="35"/>
  <c r="E85" i="35" s="1"/>
  <c r="E83" i="35"/>
  <c r="E82" i="35" s="1"/>
  <c r="E78" i="35"/>
  <c r="E76" i="35" s="1"/>
  <c r="E74" i="35"/>
  <c r="E73" i="35" s="1"/>
  <c r="E72" i="35" s="1"/>
  <c r="E67" i="35" s="1"/>
  <c r="E66" i="35" s="1"/>
  <c r="E70" i="35"/>
  <c r="E69" i="35" s="1"/>
  <c r="E68" i="35" s="1"/>
  <c r="E64" i="35"/>
  <c r="E63" i="35" s="1"/>
  <c r="E61" i="35"/>
  <c r="E60" i="35" s="1"/>
  <c r="E59" i="35" s="1"/>
  <c r="E57" i="35"/>
  <c r="E56" i="35" s="1"/>
  <c r="E55" i="35" s="1"/>
  <c r="E52" i="35"/>
  <c r="E51" i="35" s="1"/>
  <c r="E50" i="35" s="1"/>
  <c r="E48" i="35"/>
  <c r="E47" i="35" s="1"/>
  <c r="E46" i="35" s="1"/>
  <c r="E44" i="35"/>
  <c r="E43" i="35" s="1"/>
  <c r="E42" i="35" s="1"/>
  <c r="E40" i="35"/>
  <c r="E38" i="35"/>
  <c r="E35" i="35"/>
  <c r="E34" i="35" s="1"/>
  <c r="E32" i="35"/>
  <c r="E31" i="35" s="1"/>
  <c r="E27" i="35"/>
  <c r="E25" i="35"/>
  <c r="E19" i="35"/>
  <c r="E18" i="35" s="1"/>
  <c r="E17" i="35" s="1"/>
  <c r="E16" i="35" s="1"/>
  <c r="E15" i="35" s="1"/>
  <c r="F54" i="35" l="1"/>
  <c r="F138" i="17"/>
  <c r="F137" i="17" s="1"/>
  <c r="F140" i="17"/>
  <c r="H146" i="17"/>
  <c r="H158" i="17"/>
  <c r="H148" i="17" s="1"/>
  <c r="H147" i="17" s="1"/>
  <c r="H140" i="17"/>
  <c r="G146" i="17"/>
  <c r="G140" i="17"/>
  <c r="G158" i="17"/>
  <c r="G148" i="17" s="1"/>
  <c r="G147" i="17" s="1"/>
  <c r="F127" i="17"/>
  <c r="F126" i="17"/>
  <c r="G19" i="17"/>
  <c r="H12" i="17"/>
  <c r="F71" i="17"/>
  <c r="F69" i="17"/>
  <c r="F269" i="17"/>
  <c r="F268" i="17" s="1"/>
  <c r="F255" i="17" s="1"/>
  <c r="H109" i="17"/>
  <c r="H108" i="17" s="1"/>
  <c r="H110" i="17"/>
  <c r="G109" i="17"/>
  <c r="G108" i="17" s="1"/>
  <c r="G110" i="17"/>
  <c r="F52" i="17"/>
  <c r="F51" i="17" s="1"/>
  <c r="F33" i="17"/>
  <c r="E138" i="35"/>
  <c r="E126" i="35"/>
  <c r="G138" i="35"/>
  <c r="G81" i="35"/>
  <c r="G80" i="35" s="1"/>
  <c r="F138" i="35"/>
  <c r="E88" i="35"/>
  <c r="F76" i="35"/>
  <c r="F81" i="35"/>
  <c r="F80" i="35" s="1"/>
  <c r="F216" i="35"/>
  <c r="F215" i="35" s="1"/>
  <c r="G37" i="35"/>
  <c r="G30" i="35" s="1"/>
  <c r="E24" i="35"/>
  <c r="E23" i="35" s="1"/>
  <c r="E22" i="35" s="1"/>
  <c r="E21" i="35" s="1"/>
  <c r="E37" i="35"/>
  <c r="E77" i="35"/>
  <c r="E112" i="35"/>
  <c r="E122" i="35"/>
  <c r="F24" i="35"/>
  <c r="F23" i="35" s="1"/>
  <c r="F22" i="35" s="1"/>
  <c r="F21" i="35" s="1"/>
  <c r="F171" i="35"/>
  <c r="G77" i="35"/>
  <c r="G24" i="35"/>
  <c r="G23" i="35" s="1"/>
  <c r="G22" i="35" s="1"/>
  <c r="G21" i="35" s="1"/>
  <c r="F179" i="35"/>
  <c r="E152" i="35"/>
  <c r="F130" i="35"/>
  <c r="G134" i="35"/>
  <c r="G179" i="35"/>
  <c r="E14" i="35"/>
  <c r="E130" i="35"/>
  <c r="E160" i="35"/>
  <c r="E171" i="35"/>
  <c r="E167" i="35" s="1"/>
  <c r="E216" i="35"/>
  <c r="F37" i="35"/>
  <c r="F30" i="35" s="1"/>
  <c r="G167" i="35"/>
  <c r="H107" i="17"/>
  <c r="H105" i="17"/>
  <c r="H106" i="17"/>
  <c r="G106" i="17"/>
  <c r="G107" i="17"/>
  <c r="G105" i="17"/>
  <c r="H137" i="17"/>
  <c r="H135" i="17"/>
  <c r="H136" i="17"/>
  <c r="G136" i="17"/>
  <c r="G137" i="17"/>
  <c r="G135" i="17"/>
  <c r="H223" i="17"/>
  <c r="H221" i="17" s="1"/>
  <c r="H220" i="17" s="1"/>
  <c r="H255" i="17"/>
  <c r="H254" i="17" s="1"/>
  <c r="H253" i="17" s="1"/>
  <c r="G12" i="17"/>
  <c r="G223" i="17"/>
  <c r="G221" i="17" s="1"/>
  <c r="G220" i="17" s="1"/>
  <c r="G255" i="17"/>
  <c r="G254" i="17" s="1"/>
  <c r="G253" i="17" s="1"/>
  <c r="G69" i="17"/>
  <c r="G68" i="17" s="1"/>
  <c r="G76" i="17"/>
  <c r="G74" i="17" s="1"/>
  <c r="G130" i="17"/>
  <c r="G174" i="17"/>
  <c r="G179" i="17"/>
  <c r="H69" i="17"/>
  <c r="H68" i="17" s="1"/>
  <c r="H76" i="17"/>
  <c r="H74" i="17" s="1"/>
  <c r="H130" i="17"/>
  <c r="H174" i="17"/>
  <c r="H179" i="17"/>
  <c r="F122" i="17"/>
  <c r="F117" i="17" s="1"/>
  <c r="F275" i="17"/>
  <c r="F224" i="17"/>
  <c r="F184" i="17"/>
  <c r="F70" i="17"/>
  <c r="F239" i="17"/>
  <c r="F238" i="17" s="1"/>
  <c r="F237" i="17" s="1"/>
  <c r="F68" i="17"/>
  <c r="F67" i="17" s="1"/>
  <c r="F59" i="17" s="1"/>
  <c r="F179" i="17"/>
  <c r="F174" i="17"/>
  <c r="F143" i="17"/>
  <c r="F142" i="17" s="1"/>
  <c r="F130" i="17"/>
  <c r="F136" i="17"/>
  <c r="F135" i="17"/>
  <c r="F131" i="17"/>
  <c r="F102" i="17"/>
  <c r="F95" i="17"/>
  <c r="F94" i="17" s="1"/>
  <c r="F93" i="17" s="1"/>
  <c r="F76" i="17"/>
  <c r="F19" i="17"/>
  <c r="F20" i="17"/>
  <c r="F13" i="17"/>
  <c r="F211" i="17"/>
  <c r="F210" i="17" s="1"/>
  <c r="F209" i="17" s="1"/>
  <c r="F173" i="17" s="1"/>
  <c r="F291" i="17"/>
  <c r="F290" i="17" s="1"/>
  <c r="F289" i="17" s="1"/>
  <c r="F288" i="17" s="1"/>
  <c r="F287" i="17" s="1"/>
  <c r="F286" i="17" s="1"/>
  <c r="F78" i="17"/>
  <c r="F119" i="17"/>
  <c r="F194" i="35"/>
  <c r="G194" i="35"/>
  <c r="E186" i="35"/>
  <c r="F134" i="35"/>
  <c r="E134" i="35"/>
  <c r="F123" i="35"/>
  <c r="E109" i="35"/>
  <c r="F113" i="35"/>
  <c r="E81" i="35"/>
  <c r="E80" i="35" s="1"/>
  <c r="F98" i="35"/>
  <c r="G98" i="35"/>
  <c r="E99" i="35"/>
  <c r="G88" i="35"/>
  <c r="F88" i="35"/>
  <c r="G152" i="35"/>
  <c r="G186" i="35"/>
  <c r="G216" i="35"/>
  <c r="G130" i="35"/>
  <c r="G121" i="35" s="1"/>
  <c r="G14" i="35"/>
  <c r="G160" i="35"/>
  <c r="G159" i="35" s="1"/>
  <c r="G109" i="35"/>
  <c r="G113" i="35"/>
  <c r="G123" i="35"/>
  <c r="F160" i="35"/>
  <c r="F159" i="35" s="1"/>
  <c r="F186" i="35"/>
  <c r="F209" i="35"/>
  <c r="F14" i="35"/>
  <c r="F152" i="35"/>
  <c r="F167" i="35"/>
  <c r="F108" i="35"/>
  <c r="E30" i="35"/>
  <c r="E215" i="35"/>
  <c r="E209" i="35" s="1"/>
  <c r="E54" i="35"/>
  <c r="E179" i="35"/>
  <c r="E194" i="35"/>
  <c r="G206" i="32"/>
  <c r="F206" i="32"/>
  <c r="G205" i="32"/>
  <c r="F205" i="32"/>
  <c r="E205" i="32"/>
  <c r="E204" i="32" s="1"/>
  <c r="E203" i="32" s="1"/>
  <c r="G202" i="32"/>
  <c r="F202" i="32"/>
  <c r="G201" i="32"/>
  <c r="F201" i="32"/>
  <c r="E201" i="32"/>
  <c r="E200" i="32" s="1"/>
  <c r="E199" i="32" s="1"/>
  <c r="E51" i="32"/>
  <c r="E50" i="32" s="1"/>
  <c r="E49" i="32" s="1"/>
  <c r="G50" i="32"/>
  <c r="F50" i="32"/>
  <c r="E47" i="32"/>
  <c r="E46" i="32" s="1"/>
  <c r="E45" i="32" s="1"/>
  <c r="G46" i="32"/>
  <c r="F46" i="32"/>
  <c r="E43" i="32"/>
  <c r="E42" i="32" s="1"/>
  <c r="E41" i="32" s="1"/>
  <c r="G42" i="32"/>
  <c r="F42" i="32"/>
  <c r="G215" i="35" l="1"/>
  <c r="G209" i="35" s="1"/>
  <c r="F116" i="17"/>
  <c r="F109" i="17" s="1"/>
  <c r="F121" i="35"/>
  <c r="F29" i="35" s="1"/>
  <c r="F235" i="35" s="1"/>
  <c r="F254" i="17"/>
  <c r="F253" i="17" s="1"/>
  <c r="F108" i="17"/>
  <c r="F106" i="17" s="1"/>
  <c r="H11" i="17"/>
  <c r="H61" i="17"/>
  <c r="H59" i="17" s="1"/>
  <c r="E159" i="35"/>
  <c r="E121" i="35"/>
  <c r="G61" i="17"/>
  <c r="G59" i="17" s="1"/>
  <c r="G301" i="17" s="1"/>
  <c r="H301" i="17"/>
  <c r="G11" i="17"/>
  <c r="F105" i="17"/>
  <c r="F223" i="17"/>
  <c r="F220" i="17" s="1"/>
  <c r="F219" i="17" s="1"/>
  <c r="F218" i="17" s="1"/>
  <c r="F172" i="17" s="1"/>
  <c r="F12" i="17"/>
  <c r="E159" i="32"/>
  <c r="E158" i="32" s="1"/>
  <c r="E152" i="32"/>
  <c r="E151" i="32" s="1"/>
  <c r="E149" i="32"/>
  <c r="E148" i="32" s="1"/>
  <c r="E146" i="32"/>
  <c r="E145" i="32" s="1"/>
  <c r="E112" i="32"/>
  <c r="E111" i="32" s="1"/>
  <c r="E108" i="32"/>
  <c r="E107" i="32" s="1"/>
  <c r="E105" i="32"/>
  <c r="E104" i="32" s="1"/>
  <c r="E102" i="32"/>
  <c r="E100" i="32" s="1"/>
  <c r="E98" i="32"/>
  <c r="E97" i="32" s="1"/>
  <c r="E95" i="32"/>
  <c r="E94" i="32" s="1"/>
  <c r="F148" i="17" l="1"/>
  <c r="F147" i="17" s="1"/>
  <c r="F146" i="17" s="1"/>
  <c r="F301" i="17" s="1"/>
  <c r="F11" i="17" s="1"/>
  <c r="F107" i="17"/>
  <c r="E29" i="35"/>
  <c r="E235" i="35" s="1"/>
  <c r="G29" i="35"/>
  <c r="G235" i="35" s="1"/>
  <c r="E110" i="32"/>
  <c r="E101" i="32"/>
  <c r="E85" i="32"/>
  <c r="E84" i="32" s="1"/>
  <c r="E83" i="32" s="1"/>
  <c r="E72" i="32"/>
  <c r="E71" i="32" s="1"/>
  <c r="E70" i="32" s="1"/>
  <c r="G71" i="32"/>
  <c r="F71" i="32"/>
  <c r="E235" i="32"/>
  <c r="E234" i="32" s="1"/>
  <c r="E233" i="32" s="1"/>
  <c r="E223" i="32"/>
  <c r="E222" i="32" s="1"/>
  <c r="E220" i="32"/>
  <c r="E219" i="32" s="1"/>
  <c r="E215" i="32"/>
  <c r="E214" i="32" s="1"/>
  <c r="E213" i="32" s="1"/>
  <c r="E212" i="32" s="1"/>
  <c r="E197" i="32"/>
  <c r="E195" i="32" s="1"/>
  <c r="E193" i="32"/>
  <c r="E192" i="32" s="1"/>
  <c r="E190" i="32"/>
  <c r="E189" i="32" s="1"/>
  <c r="E186" i="32"/>
  <c r="E185" i="32" s="1"/>
  <c r="E183" i="32"/>
  <c r="E182" i="32" s="1"/>
  <c r="E181" i="32" s="1"/>
  <c r="E179" i="32"/>
  <c r="E178" i="32" s="1"/>
  <c r="E176" i="32"/>
  <c r="E174" i="32"/>
  <c r="E171" i="32"/>
  <c r="E170" i="32" s="1"/>
  <c r="E167" i="32"/>
  <c r="E166" i="32" s="1"/>
  <c r="E164" i="32"/>
  <c r="E163" i="32" s="1"/>
  <c r="E156" i="32"/>
  <c r="E155" i="32" s="1"/>
  <c r="E154" i="32" s="1"/>
  <c r="E141" i="32"/>
  <c r="E140" i="32" s="1"/>
  <c r="E138" i="32"/>
  <c r="E137" i="32" s="1"/>
  <c r="E134" i="32"/>
  <c r="E133" i="32" s="1"/>
  <c r="E132" i="32" s="1"/>
  <c r="E123" i="32" s="1"/>
  <c r="E126" i="32"/>
  <c r="E125" i="32" s="1"/>
  <c r="E121" i="32"/>
  <c r="E116" i="32"/>
  <c r="E115" i="32" s="1"/>
  <c r="E92" i="32"/>
  <c r="E90" i="32" s="1"/>
  <c r="E88" i="32"/>
  <c r="E87" i="32" s="1"/>
  <c r="E80" i="32"/>
  <c r="E79" i="32" s="1"/>
  <c r="E76" i="32"/>
  <c r="E75" i="32" s="1"/>
  <c r="E74" i="32" s="1"/>
  <c r="E56" i="32"/>
  <c r="E55" i="32" s="1"/>
  <c r="E39" i="32"/>
  <c r="E37" i="32"/>
  <c r="E34" i="32"/>
  <c r="E33" i="32" s="1"/>
  <c r="E31" i="32"/>
  <c r="E30" i="32" s="1"/>
  <c r="E26" i="32"/>
  <c r="E24" i="32"/>
  <c r="E18" i="32"/>
  <c r="E17" i="32" s="1"/>
  <c r="E16" i="32" s="1"/>
  <c r="E15" i="32" s="1"/>
  <c r="E14" i="32" s="1"/>
  <c r="E53" i="32" l="1"/>
  <c r="E218" i="32"/>
  <c r="E217" i="32" s="1"/>
  <c r="E211" i="32" s="1"/>
  <c r="E59" i="32"/>
  <c r="E58" i="32" s="1"/>
  <c r="E54" i="32" s="1"/>
  <c r="E23" i="32"/>
  <c r="E22" i="32" s="1"/>
  <c r="E21" i="32" s="1"/>
  <c r="E20" i="32" s="1"/>
  <c r="E13" i="32" s="1"/>
  <c r="E188" i="32"/>
  <c r="E173" i="32"/>
  <c r="E169" i="32" s="1"/>
  <c r="E124" i="32"/>
  <c r="E120" i="32"/>
  <c r="E119" i="32" s="1"/>
  <c r="E118" i="32" s="1"/>
  <c r="E78" i="32"/>
  <c r="E136" i="32"/>
  <c r="E114" i="32"/>
  <c r="E82" i="32" s="1"/>
  <c r="E36" i="32"/>
  <c r="E29" i="32" s="1"/>
  <c r="E162" i="32"/>
  <c r="E91" i="32"/>
  <c r="E196" i="32"/>
  <c r="E161" i="32" l="1"/>
  <c r="E28" i="32" s="1"/>
  <c r="E237" i="32" s="1"/>
  <c r="E34" i="3"/>
  <c r="D34" i="3"/>
  <c r="E32" i="3"/>
  <c r="D32" i="3"/>
  <c r="E29" i="3"/>
  <c r="D29" i="3"/>
  <c r="E23" i="3"/>
  <c r="D23" i="3"/>
  <c r="E20" i="3"/>
  <c r="D20" i="3"/>
  <c r="E18" i="3"/>
  <c r="E38" i="3" s="1"/>
  <c r="D18" i="3"/>
  <c r="D38" i="3" s="1"/>
  <c r="C34" i="3"/>
  <c r="C32" i="3"/>
  <c r="C29" i="3"/>
  <c r="C26" i="3"/>
  <c r="C23" i="3"/>
  <c r="C20" i="3"/>
  <c r="C18" i="3"/>
  <c r="C11" i="3"/>
  <c r="C32" i="33"/>
  <c r="C29" i="33"/>
  <c r="E26" i="33"/>
  <c r="D26" i="33"/>
  <c r="E29" i="33"/>
  <c r="D29" i="33"/>
  <c r="C23" i="33"/>
  <c r="C38" i="3" l="1"/>
  <c r="G157" i="32" l="1"/>
  <c r="F157" i="32"/>
  <c r="G164" i="32"/>
  <c r="G160" i="32" s="1"/>
  <c r="F164" i="32"/>
  <c r="F160" i="32" s="1"/>
  <c r="G77" i="32"/>
  <c r="F77" i="32"/>
  <c r="G39" i="32"/>
  <c r="F39" i="32"/>
  <c r="F53" i="32"/>
  <c r="G53" i="32"/>
  <c r="C20" i="33" l="1"/>
  <c r="E24" i="2" l="1"/>
  <c r="E12" i="2"/>
  <c r="E11" i="2" s="1"/>
  <c r="C49" i="2"/>
  <c r="C48" i="2" s="1"/>
  <c r="E57" i="2"/>
  <c r="E56" i="2" s="1"/>
  <c r="D57" i="2"/>
  <c r="D56" i="2" s="1"/>
  <c r="C56" i="2"/>
  <c r="C63" i="34"/>
  <c r="C62" i="34" s="1"/>
  <c r="E62" i="34"/>
  <c r="D62" i="34"/>
  <c r="E14" i="2"/>
  <c r="E20" i="2"/>
  <c r="E29" i="2"/>
  <c r="D29" i="2"/>
  <c r="E32" i="2"/>
  <c r="E31" i="2" s="1"/>
  <c r="E45" i="2"/>
  <c r="E49" i="2"/>
  <c r="E48" i="2" s="1"/>
  <c r="E54" i="2"/>
  <c r="E51" i="2" s="1"/>
  <c r="D49" i="2"/>
  <c r="D48" i="2" s="1"/>
  <c r="D54" i="2"/>
  <c r="D51" i="2" s="1"/>
  <c r="D12" i="34"/>
  <c r="D11" i="34" s="1"/>
  <c r="E12" i="34"/>
  <c r="E11" i="34" s="1"/>
  <c r="C14" i="34"/>
  <c r="C12" i="34" s="1"/>
  <c r="C11" i="34" s="1"/>
  <c r="D16" i="34"/>
  <c r="C16" i="34"/>
  <c r="E17" i="34"/>
  <c r="E16" i="34" s="1"/>
  <c r="E22" i="34"/>
  <c r="C26" i="34"/>
  <c r="D27" i="34"/>
  <c r="D26" i="34" s="1"/>
  <c r="E27" i="34"/>
  <c r="E26" i="34" s="1"/>
  <c r="D30" i="34"/>
  <c r="E30" i="34"/>
  <c r="C31" i="34"/>
  <c r="C33" i="34"/>
  <c r="D34" i="34"/>
  <c r="D33" i="34" s="1"/>
  <c r="E34" i="34"/>
  <c r="E33" i="34" s="1"/>
  <c r="C51" i="34"/>
  <c r="C50" i="34" s="1"/>
  <c r="D54" i="34"/>
  <c r="E54" i="34"/>
  <c r="C55" i="34"/>
  <c r="C54" i="34" s="1"/>
  <c r="C60" i="34"/>
  <c r="C57" i="34" s="1"/>
  <c r="D60" i="34"/>
  <c r="D57" i="34" s="1"/>
  <c r="D49" i="34" s="1"/>
  <c r="D48" i="34" s="1"/>
  <c r="E60" i="34"/>
  <c r="E57" i="34" s="1"/>
  <c r="E49" i="34" s="1"/>
  <c r="E48" i="34" s="1"/>
  <c r="C18" i="33"/>
  <c r="D14" i="2"/>
  <c r="D25" i="34" l="1"/>
  <c r="D10" i="34"/>
  <c r="D65" i="34" s="1"/>
  <c r="E25" i="34"/>
  <c r="E44" i="2"/>
  <c r="E43" i="2" s="1"/>
  <c r="C49" i="34"/>
  <c r="C48" i="34" s="1"/>
  <c r="E28" i="2"/>
  <c r="E23" i="2" s="1"/>
  <c r="E10" i="2" s="1"/>
  <c r="C30" i="34"/>
  <c r="C25" i="34" s="1"/>
  <c r="C10" i="34" s="1"/>
  <c r="E10" i="34"/>
  <c r="E65" i="34" s="1"/>
  <c r="E34" i="33"/>
  <c r="D34" i="33"/>
  <c r="C34" i="33"/>
  <c r="C38" i="33" s="1"/>
  <c r="E32" i="33"/>
  <c r="D32" i="33"/>
  <c r="E23" i="33"/>
  <c r="D23" i="33"/>
  <c r="E18" i="33"/>
  <c r="E11" i="33"/>
  <c r="D11" i="33"/>
  <c r="G168" i="32"/>
  <c r="F168" i="32"/>
  <c r="G165" i="32"/>
  <c r="F165" i="32"/>
  <c r="G142" i="32"/>
  <c r="G141" i="32" s="1"/>
  <c r="F142" i="32"/>
  <c r="G132" i="32"/>
  <c r="G127" i="32" s="1"/>
  <c r="F132" i="32"/>
  <c r="G124" i="32"/>
  <c r="G121" i="32" s="1"/>
  <c r="F124" i="32"/>
  <c r="F121" i="32" s="1"/>
  <c r="F118" i="32"/>
  <c r="G118" i="32"/>
  <c r="G114" i="32"/>
  <c r="G83" i="32" s="1"/>
  <c r="F114" i="32"/>
  <c r="F84" i="32" s="1"/>
  <c r="G75" i="32"/>
  <c r="G58" i="32"/>
  <c r="F58" i="32"/>
  <c r="G56" i="32"/>
  <c r="F56" i="32"/>
  <c r="F55" i="32" s="1"/>
  <c r="G37" i="32"/>
  <c r="F37" i="32"/>
  <c r="G35" i="32"/>
  <c r="G30" i="32" s="1"/>
  <c r="F35" i="32"/>
  <c r="F30" i="32" s="1"/>
  <c r="G31" i="32"/>
  <c r="F31" i="32"/>
  <c r="G27" i="32"/>
  <c r="F27" i="32"/>
  <c r="G25" i="32"/>
  <c r="F25" i="32"/>
  <c r="G18" i="32"/>
  <c r="F18" i="32"/>
  <c r="G14" i="32"/>
  <c r="F14" i="32"/>
  <c r="G12" i="32"/>
  <c r="F12" i="32"/>
  <c r="D12" i="2"/>
  <c r="D11" i="2" s="1"/>
  <c r="D32" i="2"/>
  <c r="D31" i="2" s="1"/>
  <c r="D28" i="2" s="1"/>
  <c r="C33" i="2"/>
  <c r="C32" i="2" s="1"/>
  <c r="C31" i="2" s="1"/>
  <c r="C29" i="2"/>
  <c r="C25" i="2"/>
  <c r="C12" i="2"/>
  <c r="C11" i="2" s="1"/>
  <c r="G55" i="32" l="1"/>
  <c r="F127" i="32"/>
  <c r="F94" i="32"/>
  <c r="F24" i="32"/>
  <c r="F141" i="32"/>
  <c r="F104" i="32"/>
  <c r="F11" i="32"/>
  <c r="G11" i="32"/>
  <c r="F83" i="32"/>
  <c r="G24" i="32"/>
  <c r="E59" i="2"/>
  <c r="C65" i="34"/>
  <c r="E38" i="33"/>
  <c r="D38" i="33"/>
  <c r="G171" i="32" l="1"/>
  <c r="F171" i="32"/>
  <c r="C28" i="2"/>
  <c r="D26" i="22"/>
  <c r="D25" i="22" s="1"/>
  <c r="D24" i="22" s="1"/>
  <c r="E26" i="22"/>
  <c r="E25" i="22" s="1"/>
  <c r="E24" i="22" s="1"/>
  <c r="C26" i="22"/>
  <c r="C25" i="22" s="1"/>
  <c r="C24" i="22" s="1"/>
  <c r="E30" i="22"/>
  <c r="E29" i="22" s="1"/>
  <c r="E28" i="22" s="1"/>
  <c r="D30" i="22"/>
  <c r="D29" i="22" s="1"/>
  <c r="D28" i="22" s="1"/>
  <c r="C30" i="22"/>
  <c r="C29" i="22" s="1"/>
  <c r="C28" i="22" s="1"/>
  <c r="C23" i="22" l="1"/>
  <c r="C11" i="22" s="1"/>
  <c r="E19" i="24"/>
  <c r="D19" i="24"/>
  <c r="C19" i="24"/>
  <c r="E13" i="24"/>
  <c r="D13" i="24"/>
  <c r="C13" i="24"/>
  <c r="E4" i="24"/>
  <c r="D4" i="24"/>
  <c r="C4" i="24"/>
  <c r="G74" i="21"/>
  <c r="F74" i="21"/>
  <c r="G70" i="21"/>
  <c r="F70" i="21"/>
  <c r="G66" i="21"/>
  <c r="F66" i="21"/>
  <c r="G62" i="21"/>
  <c r="F62" i="21"/>
  <c r="G60" i="21"/>
  <c r="F60" i="21"/>
  <c r="G58" i="21"/>
  <c r="F58" i="21"/>
  <c r="G56" i="21"/>
  <c r="F56" i="21"/>
  <c r="G54" i="21"/>
  <c r="F54" i="21"/>
  <c r="F53" i="21" s="1"/>
  <c r="G52" i="21" s="1"/>
  <c r="F52" i="21" s="1"/>
  <c r="G53" i="21"/>
  <c r="G50" i="21"/>
  <c r="F50" i="21"/>
  <c r="G49" i="21" s="1"/>
  <c r="F49" i="21" s="1"/>
  <c r="G48" i="21" s="1"/>
  <c r="F48" i="21" s="1"/>
  <c r="G46" i="21"/>
  <c r="F46" i="21"/>
  <c r="G44" i="21"/>
  <c r="F44" i="21"/>
  <c r="G43" i="21"/>
  <c r="G73" i="21" l="1"/>
  <c r="G65" i="21"/>
  <c r="F65" i="21" s="1"/>
  <c r="G64" i="21" s="1"/>
  <c r="F64" i="21" s="1"/>
  <c r="F73" i="21"/>
  <c r="F43" i="21"/>
  <c r="G42" i="21" s="1"/>
  <c r="F42" i="21"/>
  <c r="G39" i="21"/>
  <c r="F39" i="21"/>
  <c r="G34" i="21"/>
  <c r="F34" i="21"/>
  <c r="G32" i="21"/>
  <c r="F32" i="21"/>
  <c r="G28" i="21"/>
  <c r="F28" i="21"/>
  <c r="G26" i="21"/>
  <c r="F26" i="21"/>
  <c r="G18" i="21"/>
  <c r="F18" i="21"/>
  <c r="G15" i="21"/>
  <c r="F15" i="21"/>
  <c r="F85" i="15"/>
  <c r="E85" i="15"/>
  <c r="F84" i="15" s="1"/>
  <c r="E84" i="15" s="1"/>
  <c r="F82" i="15"/>
  <c r="F81" i="15" s="1"/>
  <c r="E82" i="15"/>
  <c r="E81" i="15" s="1"/>
  <c r="F79" i="15"/>
  <c r="E79" i="15"/>
  <c r="F76" i="15"/>
  <c r="E76" i="15"/>
  <c r="F75" i="15" s="1"/>
  <c r="E75" i="15" s="1"/>
  <c r="F73" i="15"/>
  <c r="E73" i="15"/>
  <c r="F70" i="15"/>
  <c r="E70" i="15"/>
  <c r="F69" i="15" s="1"/>
  <c r="E69" i="15" s="1"/>
  <c r="F67" i="15"/>
  <c r="E67" i="15"/>
  <c r="F65" i="15"/>
  <c r="E65" i="15"/>
  <c r="E64" i="15" s="1"/>
  <c r="F64" i="15"/>
  <c r="F62" i="15"/>
  <c r="E62" i="15"/>
  <c r="F59" i="15"/>
  <c r="E59" i="15"/>
  <c r="F56" i="15"/>
  <c r="E56" i="15"/>
  <c r="F55" i="15" s="1"/>
  <c r="E55" i="15" s="1"/>
  <c r="F53" i="15"/>
  <c r="E53" i="15"/>
  <c r="F51" i="15"/>
  <c r="E51" i="15"/>
  <c r="F50" i="15" s="1"/>
  <c r="E50" i="15" s="1"/>
  <c r="F48" i="15"/>
  <c r="E48" i="15"/>
  <c r="F46" i="15"/>
  <c r="E46" i="15"/>
  <c r="F42" i="15"/>
  <c r="F41" i="15" s="1"/>
  <c r="E41" i="15" s="1"/>
  <c r="E42" i="15"/>
  <c r="F39" i="15"/>
  <c r="E39" i="15"/>
  <c r="F36" i="15"/>
  <c r="E36" i="15"/>
  <c r="F33" i="15"/>
  <c r="E33" i="15"/>
  <c r="F31" i="15"/>
  <c r="E31" i="15"/>
  <c r="F29" i="15"/>
  <c r="E29" i="15"/>
  <c r="F26" i="15"/>
  <c r="E26" i="15"/>
  <c r="F25" i="15"/>
  <c r="E25" i="15"/>
  <c r="F22" i="15"/>
  <c r="E22" i="15"/>
  <c r="F21" i="15" s="1"/>
  <c r="E21" i="15" s="1"/>
  <c r="F19" i="15"/>
  <c r="E19" i="15"/>
  <c r="F16" i="15"/>
  <c r="F14" i="15"/>
  <c r="E14" i="15"/>
  <c r="F13" i="15"/>
  <c r="E13" i="15"/>
  <c r="D32" i="16"/>
  <c r="C32" i="16"/>
  <c r="D29" i="16"/>
  <c r="C29" i="16"/>
  <c r="D26" i="16"/>
  <c r="C26" i="16"/>
  <c r="D24" i="16"/>
  <c r="C24" i="16"/>
  <c r="D21" i="16"/>
  <c r="C21" i="16"/>
  <c r="D19" i="16"/>
  <c r="C19" i="16"/>
  <c r="D12" i="16"/>
  <c r="D34" i="16" s="1"/>
  <c r="C12" i="16"/>
  <c r="C34" i="16" l="1"/>
  <c r="F61" i="15"/>
  <c r="E61" i="15" s="1"/>
  <c r="F18" i="15"/>
  <c r="E18" i="15" s="1"/>
  <c r="F38" i="15"/>
  <c r="E38" i="15" s="1"/>
  <c r="F58" i="15"/>
  <c r="E58" i="15" s="1"/>
  <c r="F72" i="15"/>
  <c r="E72" i="15" s="1"/>
  <c r="F78" i="15"/>
  <c r="E78" i="15" s="1"/>
  <c r="G14" i="21"/>
  <c r="G25" i="21"/>
  <c r="F25" i="21" s="1"/>
  <c r="G31" i="21"/>
  <c r="F31" i="21" s="1"/>
  <c r="G38" i="21"/>
  <c r="F38" i="21" s="1"/>
  <c r="G37" i="21" s="1"/>
  <c r="F37" i="21" s="1"/>
  <c r="F14" i="21" l="1"/>
  <c r="G13" i="21"/>
  <c r="F87" i="15"/>
  <c r="E87" i="15" s="1"/>
  <c r="F13" i="21" l="1"/>
  <c r="F76" i="21" s="1"/>
  <c r="G76" i="21"/>
  <c r="D45" i="5"/>
  <c r="C45" i="5"/>
  <c r="D42" i="5"/>
  <c r="C39" i="5"/>
  <c r="D38" i="5"/>
  <c r="D34" i="5"/>
  <c r="D31" i="5"/>
  <c r="C31" i="5"/>
  <c r="C30" i="5" s="1"/>
  <c r="D30" i="5"/>
  <c r="D27" i="5"/>
  <c r="D21" i="5"/>
  <c r="C21" i="5"/>
  <c r="D16" i="5"/>
  <c r="C16" i="5"/>
  <c r="C15" i="5"/>
  <c r="D13" i="5"/>
  <c r="C13" i="5"/>
  <c r="C54" i="2"/>
  <c r="C51" i="2" s="1"/>
  <c r="D45" i="2"/>
  <c r="C45" i="2"/>
  <c r="C38" i="5" l="1"/>
  <c r="D37" i="5" s="1"/>
  <c r="C37" i="5" s="1"/>
  <c r="D12" i="5"/>
  <c r="C12" i="5" s="1"/>
  <c r="D11" i="5" s="1"/>
  <c r="D15" i="5"/>
  <c r="D24" i="2"/>
  <c r="C24" i="2"/>
  <c r="C23" i="2" s="1"/>
  <c r="C14" i="2"/>
  <c r="E31" i="24"/>
  <c r="D31" i="24"/>
  <c r="C31" i="24"/>
  <c r="D23" i="2" l="1"/>
  <c r="D10" i="2" s="1"/>
  <c r="C10" i="2"/>
  <c r="C11" i="5"/>
  <c r="C49" i="5" s="1"/>
  <c r="D49" i="5"/>
  <c r="D44" i="2"/>
  <c r="C44" i="2" l="1"/>
  <c r="D43" i="2"/>
  <c r="C43" i="2" l="1"/>
  <c r="D59" i="2"/>
  <c r="C59" i="2" l="1"/>
</calcChain>
</file>

<file path=xl/sharedStrings.xml><?xml version="1.0" encoding="utf-8"?>
<sst xmlns="http://schemas.openxmlformats.org/spreadsheetml/2006/main" count="4521" uniqueCount="782">
  <si>
    <t>Код бюджетной классификации Российской Федерации</t>
  </si>
  <si>
    <t>Приложение 3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</si>
  <si>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</si>
  <si>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</si>
  <si>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</si>
  <si>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</si>
  <si>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</si>
  <si>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</si>
  <si>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</si>
  <si>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</si>
  <si>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</si>
  <si>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</si>
  <si>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</si>
  <si>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</si>
  <si>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</si>
  <si>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</si>
  <si>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</si>
  <si>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</si>
  <si>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</si>
  <si>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</si>
  <si>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</si>
  <si>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</si>
  <si>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</si>
  <si>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</si>
  <si>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 доходов</t>
  </si>
  <si>
    <t>к решению Думы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</si>
  <si>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</si>
  <si>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</si>
  <si>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</si>
  <si>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</si>
  <si>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1 03 02150 01 0000 110</t>
  </si>
  <si>
    <t xml:space="preserve"> 1 03 02160 01 0000 110</t>
  </si>
  <si>
    <t xml:space="preserve"> 1 03 02170 01 0000 110</t>
  </si>
  <si>
    <t xml:space="preserve"> 1 03 02180 01 0000 110</t>
  </si>
  <si>
    <t xml:space="preserve"> 1 05 00000 00 0000 000</t>
  </si>
  <si>
    <t xml:space="preserve"> 1 05 03000 01 0000 110</t>
  </si>
  <si>
    <t>Единый сельскохозяйственный налог</t>
  </si>
  <si>
    <t xml:space="preserve"> 1 05 03010 01 0000 110</t>
  </si>
  <si>
    <t>Налог на имущество физических лиц</t>
  </si>
  <si>
    <t xml:space="preserve"> 1 06 00000 00 0000 000</t>
  </si>
  <si>
    <t xml:space="preserve">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</si>
  <si>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</si>
  <si>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 1 06 01030 10 0000 110</t>
  </si>
  <si>
    <t>Земельный налог</t>
  </si>
  <si>
    <t xml:space="preserve"> 1 06 06000 00 0000 110</t>
  </si>
  <si>
    <t xml:space="preserve">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</si>
  <si>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</si>
  <si>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</si>
  <si>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 xml:space="preserve"> 1 06 06023 10 0000 110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</si>
  <si>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</si>
  <si>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</si>
  <si>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>Налоги на имущество</t>
  </si>
  <si>
    <t xml:space="preserve"> 1 09 04000 00 0000 110</t>
  </si>
  <si>
    <t>Земельный налог (по обязательствам, возникшим до 1 января 2006 года), мобилизуемый на территориях поселений</t>
  </si>
  <si>
    <t xml:space="preserve"> 1 09 04053 10 0000 110</t>
  </si>
  <si>
    <t xml:space="preserve"> 1 11 00000 00 0000 000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</si>
  <si>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</si>
  <si>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</si>
  <si>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</si>
  <si>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</si>
  <si>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</si>
  <si>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</si>
  <si>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</si>
  <si>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</si>
  <si>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</si>
  <si>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</si>
  <si>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</si>
  <si>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</si>
  <si>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</si>
  <si>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</si>
  <si>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</si>
  <si>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</si>
  <si>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2 02 03000 00 0000 151</t>
  </si>
  <si>
    <t xml:space="preserve"> 2 02 01001 10 0000 151</t>
  </si>
  <si>
    <t xml:space="preserve"> 2 02 02000 00 0000 151</t>
  </si>
  <si>
    <t>Прочие межбюджетные трансферты, передаваемые бюджетам поселений</t>
  </si>
  <si>
    <t xml:space="preserve"> 1 03 00000 00 0000 000</t>
  </si>
  <si>
    <t xml:space="preserve"> 1 03 02000 01 0000 110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</si>
  <si>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</si>
  <si>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</si>
  <si>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</si>
  <si>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</si>
  <si>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</si>
  <si>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</si>
  <si>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</si>
  <si>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</si>
  <si>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</si>
  <si>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</si>
  <si>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</si>
  <si>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</si>
  <si>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</si>
  <si>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</si>
  <si>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</si>
  <si>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</si>
  <si>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</si>
  <si>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</si>
  <si>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</si>
  <si>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</si>
  <si>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</si>
  <si>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</si>
  <si>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</si>
  <si>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</si>
  <si>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</si>
  <si>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</si>
  <si>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</si>
  <si>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</si>
  <si>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</si>
  <si>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</si>
  <si>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</si>
  <si>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КУЛЬТУРА, КИНЕМАТОГРАФИЯ</t>
  </si>
  <si>
    <t>0800</t>
  </si>
  <si>
    <t>Культура</t>
  </si>
  <si>
    <t>0801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</si>
  <si>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</si>
  <si>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</si>
  <si>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</si>
  <si>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</si>
  <si>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</si>
  <si>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</si>
  <si>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к решению  Думы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</si>
  <si>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</si>
  <si>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</si>
  <si>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Глава муниципального образования</t>
  </si>
  <si>
    <t>Функционирование высшего должностного лица субъекта Российской  Федерации и муниципального образования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</si>
  <si>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</si>
  <si>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</si>
  <si>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</si>
  <si>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Осуществление переданных полномочий в части финансового контроля</t>
  </si>
  <si>
    <t>Уплата прочих налогов, сборов и иных платежей</t>
  </si>
  <si>
    <t>Фонд оплаты труда казенных учреждений и взносы по обязательному социальному страхованию</t>
  </si>
  <si>
    <t>Создание и использование средств резервного фонда</t>
  </si>
  <si>
    <t>Резервные средства</t>
  </si>
  <si>
    <t>Обеспечение деятельности служб защиты населения и территорий от чрезвычайных ситуаций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</si>
  <si>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</si>
  <si>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</si>
  <si>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Прочие мероприятия по благоустройству городских и сельских поселений</t>
  </si>
  <si>
    <t>Расходы на мероприятия по ремонту и содержанию дорог муниципального значения</t>
  </si>
  <si>
    <t>руб.</t>
  </si>
  <si>
    <t xml:space="preserve"> 2 02 02999 10 0000 151</t>
  </si>
  <si>
    <t>Прочие субсидии бюджетам поселений</t>
  </si>
  <si>
    <t xml:space="preserve"> 2 02 03015 10 0000 151</t>
  </si>
  <si>
    <t>Субвенции на осуществление полномочий по первичному воинскому учету на территории, где отсутствуют военные комиссариаты</t>
  </si>
  <si>
    <t>Прочие субсидии</t>
  </si>
  <si>
    <t>2 02 02999 00 0000 151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</si>
  <si>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</si>
  <si>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</si>
  <si>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</si>
  <si>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</si>
  <si>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</si>
  <si>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</si>
  <si>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</si>
  <si>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</si>
  <si>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Приложение 10</t>
  </si>
  <si>
    <t>Приложение 8</t>
  </si>
  <si>
    <t>КВСР</t>
  </si>
  <si>
    <t xml:space="preserve">ВЕДОМСТВЕННАЯ СТРУКТУРА РАСХОДОВ БЮДЖЕТА </t>
  </si>
  <si>
    <t xml:space="preserve">Культура </t>
  </si>
  <si>
    <t>Приложение 12</t>
  </si>
  <si>
    <t>ГРУППАМ ВИДОВ РАСХОДОВ, РАЗДЕЛАМ, ПОДРАЗДЕЛАМ ПО НЕПРОГРАММНЫМ НАПРАВЛЕНИЯМ ДЕЯТЕЛЬНОСТИ КЛАССИФИКАЦИИ РАСХОДОВ</t>
  </si>
  <si>
    <t>Наименование  показателя</t>
  </si>
  <si>
    <t>КБК</t>
  </si>
  <si>
    <t>Сумма, руб.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</si>
  <si>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</si>
  <si>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</si>
  <si>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</si>
  <si>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</si>
  <si>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Бюджетные кредиты от других бюджетов бюджетной системы Российской Федерации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</si>
  <si>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</si>
  <si>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</si>
  <si>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поселений в валюте Российской Федерации</t>
  </si>
  <si>
    <t>000 01 02 00 00 10 0000 710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</si>
  <si>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</si>
  <si>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</si>
  <si>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</si>
  <si>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</si>
  <si>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</si>
  <si>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</si>
  <si>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</si>
  <si>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</si>
  <si>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</si>
  <si>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</si>
  <si>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</si>
  <si>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</si>
  <si>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</si>
  <si>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</si>
  <si>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</si>
  <si>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</si>
  <si>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</si>
  <si>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</si>
  <si>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</si>
  <si>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</si>
  <si>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</si>
  <si>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</si>
  <si>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</si>
  <si>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</si>
  <si>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</si>
  <si>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</si>
  <si>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000 01 05 02 01 10 0000 610</t>
  </si>
  <si>
    <t>000 01 03 00 00 00 0000 000</t>
  </si>
  <si>
    <t>2014 г</t>
  </si>
  <si>
    <t>Итого</t>
  </si>
  <si>
    <t>Бюджет на 2014-2015-2016</t>
  </si>
  <si>
    <t>Обеспечение деятельности учреждений культуры  в сфере библиотечного обслуживания</t>
  </si>
  <si>
    <t>Библиотека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</si>
  <si>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</si>
  <si>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</si>
  <si>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</si>
  <si>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</si>
  <si>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2 02 03024 10 0000 151</t>
  </si>
  <si>
    <t>2017 год</t>
  </si>
  <si>
    <t>2017г</t>
  </si>
  <si>
    <t>Глава Червянского муниципального образования</t>
  </si>
  <si>
    <t>А.С. Рукосуев</t>
  </si>
  <si>
    <t>Червянского муниципального образования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</si>
  <si>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и 228 Налогового кодекса Российской Федерации</t>
    </r>
  </si>
  <si>
    <t xml:space="preserve">ПРОГНОЗИРУЕМЫЕ ДОХОДЫ БЮДЖЕТА ЧЕРВЯНСКОГО МУНИЦИПАЛЬНОГО ОБРАЗОВАНИЯ НА ПЛАНОВЫЙ ПЕРИОД 2016 И 2017 ГОДОВ </t>
  </si>
  <si>
    <t>А.С.Рукосуев</t>
  </si>
  <si>
    <t>Муниципальное казенное учреждение "Администрация Червянского муниципального образования"</t>
  </si>
  <si>
    <t>ПЕНСИОННОЕ ОБЕСПЕЧЕНИЕ</t>
  </si>
  <si>
    <t>Пенсионное обеспечение</t>
  </si>
  <si>
    <t>Мероприятия по озеленению и благоустройству муниципального образования</t>
  </si>
  <si>
    <t>Мероприятия по организации и содержанию мест захоронений</t>
  </si>
  <si>
    <t>1001</t>
  </si>
  <si>
    <t>Пособия, компенсации и иные социальные выплаты гражданам, кроме публичных нормативных обязательств</t>
  </si>
  <si>
    <t>Пенсия за выслугу лет муниципальным служащим</t>
  </si>
  <si>
    <t>ЧЕРВЯНСКОГО МУНИЦИПАЛЬНОГО ОБРАЗОВАНИЯ ПО НЕПРОГРАММНЫМ НАПРАВЛЕНИЯМ ДЕЯТЕЛЬНОСТИ</t>
  </si>
  <si>
    <t>Увеличение стоимости материальных запасов</t>
  </si>
  <si>
    <t>Обеспечение проведения выборов и референдумов</t>
  </si>
  <si>
    <t>0107</t>
  </si>
  <si>
    <t>996</t>
  </si>
  <si>
    <t>Проведение выборов главы муниципального образования</t>
  </si>
  <si>
    <t>Специальные расходы</t>
  </si>
  <si>
    <t xml:space="preserve">    ПРОЕКТ</t>
  </si>
  <si>
    <t>0113</t>
  </si>
  <si>
    <t>90А0600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</si>
  <si>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</si>
  <si>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Другие общегосударственные вопросы</t>
  </si>
  <si>
    <t>2018г</t>
  </si>
  <si>
    <t>ДОХОДЫ ОТ ПРОДАЖИ МАТЕРИАЛЬНЫХ И НЕ МАТЕРИАЛЬНЫХ АКТИВОВ</t>
  </si>
  <si>
    <t xml:space="preserve"> 1 14 00000 00 0000 000</t>
  </si>
  <si>
    <t>Доходы от продажи земельных участков,государственная собственность на которые не разграниченна и которые расположены в границах сельских поселений</t>
  </si>
  <si>
    <t xml:space="preserve"> 1 14 06013 10 0000 180</t>
  </si>
  <si>
    <t xml:space="preserve"> 1 06 06043 10 1000 110</t>
  </si>
  <si>
    <t>Земельный налог с физических лиц обладающих земельным участком, расположенным в границах поселений(перерасчеты,недоимка и задолженность по соответствующему платежу,в том числе по отменному)</t>
  </si>
  <si>
    <t xml:space="preserve"> 1 06 06043 10 2100 110</t>
  </si>
  <si>
    <t>Земельный налогс физических лиц,обладающих земельным участком,расположенным в границах сельских поселений(пени по соответствующему платежу)</t>
  </si>
  <si>
    <t>Земельный налог с физических лиц обладающих земельным участком, расположенным в границах поселений.</t>
  </si>
  <si>
    <t>1 06 06043 10 0000 110</t>
  </si>
  <si>
    <t>Земельный налог с физических лиц</t>
  </si>
  <si>
    <t>1 06 06040 00 0000 110</t>
  </si>
  <si>
    <t>Земельный налог с организаций,обладающих земельным участком,расположенным в границах сельских поселений</t>
  </si>
  <si>
    <t>1 06 06033 10 0000 110</t>
  </si>
  <si>
    <t>Земельный налог с организаций</t>
  </si>
  <si>
    <t>1 06 06000 000000 110</t>
  </si>
  <si>
    <t xml:space="preserve"> 1 06 01030 10 4000 100</t>
  </si>
  <si>
    <t xml:space="preserve"> 1 06 01030 10 1000 110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</si>
  <si>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поселений(прочие поступления)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</si>
  <si>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поселений(Перерасчеты,недоимка и задолженность по соответствующему платежу, в том числе по отменному)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</si>
  <si>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</si>
  <si>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106 01030 10 0000 110</t>
  </si>
  <si>
    <t>2018 год</t>
  </si>
  <si>
    <t xml:space="preserve">   НА ПЛАНОВЫЙ ПЕРИОД 2017 И 2018 ГОДОВ</t>
  </si>
  <si>
    <t xml:space="preserve"> БЮДЖЕТОВ  НА ПЛАНОВЫЙ ПЕРИОД 2017 И 2018 ГОДОВ</t>
  </si>
  <si>
    <t>И ПОДРАЗДЕЛАМ КЛАССИФИКАЦИИ РАСХОДОВ БЮДЖЕТОВ ТАРГИЗСКОГО МУНИЦИПАЛЬНОГО ОБРАЗОВАНИЯ НА ПЛАНОВЫЙ ПЕРИОД 2017 И 2018 ГОДОВ</t>
  </si>
  <si>
    <t>9020100000</t>
  </si>
  <si>
    <t>9020180190</t>
  </si>
  <si>
    <t>90А673150</t>
  </si>
  <si>
    <t>7702288060</t>
  </si>
  <si>
    <t>Дотации бюджетам поселений на выравнивание бюджетной обеспеченности из районного бюджета</t>
  </si>
  <si>
    <t>Сумма 2019 год</t>
  </si>
  <si>
    <t>Сумма на 2018 год</t>
  </si>
  <si>
    <t>Сумма на 2019 год</t>
  </si>
  <si>
    <t>35100,00</t>
  </si>
  <si>
    <t>0,00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</si>
  <si>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</si>
  <si>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</si>
  <si>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Сумма 2020 год</t>
  </si>
  <si>
    <t>Молодежная политика</t>
  </si>
  <si>
    <t>Сумма на 2020 год</t>
  </si>
  <si>
    <t>2020г</t>
  </si>
  <si>
    <t>Невыясненные поступления, зачисляемые в бюджеты поселений</t>
  </si>
  <si>
    <t xml:space="preserve"> 1 17 01050 10 0000 180</t>
  </si>
  <si>
    <t xml:space="preserve"> 1 17 05050 10 0000 180</t>
  </si>
  <si>
    <t>Наименование  главного администратора доходов местного бюджета</t>
  </si>
  <si>
    <t>главного администратора доходов</t>
  </si>
  <si>
    <t>доходов местного бюджета</t>
  </si>
  <si>
    <t>Дотации бюджетам поселений на поддержку мер по обеспечению сбалансированности бюджетов</t>
  </si>
  <si>
    <t>Наименование главного распорядителя бюджетных средств местного бюджета</t>
  </si>
  <si>
    <t>главного распорядителя бюджетных средств</t>
  </si>
  <si>
    <t xml:space="preserve">Глава Червянского муниципального образования                                         </t>
  </si>
  <si>
    <t xml:space="preserve">Объем привлечения  </t>
  </si>
  <si>
    <t xml:space="preserve">Объем погашения </t>
  </si>
  <si>
    <t>Объем заимствований всего</t>
  </si>
  <si>
    <t>в том числе</t>
  </si>
  <si>
    <t xml:space="preserve">           </t>
  </si>
  <si>
    <t>Наименование  главного администратора источников финансирования дефицита местного бюджета</t>
  </si>
  <si>
    <t>главного администратора источников</t>
  </si>
  <si>
    <t>источников финансирования дефицита местного бюджета</t>
  </si>
  <si>
    <t>01 02 00 00 10 0000 710</t>
  </si>
  <si>
    <t>01 02 00 00 10 0000 810</t>
  </si>
  <si>
    <t>Погашение бюджетами поселений кредитов от кредитных организаций  в валюте Российской Федерации</t>
  </si>
  <si>
    <t>01 03 01 00 10 0000 710</t>
  </si>
  <si>
    <t>01 03 01 00 10 0000 810</t>
  </si>
  <si>
    <t>Погашение  бюджетами поселений кредитов от других бюджетов бюджетной системы Российской Федерации в валюте Российской Федерации</t>
  </si>
  <si>
    <t>01 05 02 01 10 0000 510</t>
  </si>
  <si>
    <t>01 05 02 01 10 0000 610</t>
  </si>
  <si>
    <t>01 06 06 00 10 0000 810</t>
  </si>
  <si>
    <t>Погашение обязательств, за счет прочих источников внутреннего финансирования дефицитов бюджетов поселений</t>
  </si>
  <si>
    <t>0707</t>
  </si>
  <si>
    <t>0700</t>
  </si>
  <si>
    <t xml:space="preserve">                          " О бюджете  Червянского муниципального образования"</t>
  </si>
  <si>
    <t xml:space="preserve">                                                                           Приложение 3</t>
  </si>
  <si>
    <t xml:space="preserve"> 1 03 02230 01 0000 110</t>
  </si>
  <si>
    <t>1 03 02240 01 0000 110</t>
  </si>
  <si>
    <t>1 03 02250 01 0000 110</t>
  </si>
  <si>
    <t>1 03 02260 01 0000 110</t>
  </si>
  <si>
    <t>1 06 06030 00 0000 110</t>
  </si>
  <si>
    <t>1 03 02230 01 0000 110</t>
  </si>
  <si>
    <t>2021г</t>
  </si>
  <si>
    <t xml:space="preserve">Прочие межбюджетные трансферты, передаваемые бюджетам </t>
  </si>
  <si>
    <t>Прочие межбюджетные трансферты, передаваемые бюджетам сельских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</si>
  <si>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</si>
  <si>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</si>
  <si>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1 06 06043 10 2000 110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</si>
  <si>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</si>
  <si>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</si>
  <si>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Сумма 2021 год</t>
  </si>
  <si>
    <t>Объем муниципального долга на  01 января 2021 года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</si>
  <si>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</si>
  <si>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</si>
  <si>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Уплата налога  на имущество организаций и земельного налога</t>
  </si>
  <si>
    <t xml:space="preserve">Прочая закупка товаров, работ и услуг </t>
  </si>
  <si>
    <t xml:space="preserve">                                                                                     к проекту Думы</t>
  </si>
  <si>
    <t xml:space="preserve">                                                    Приложение 1</t>
  </si>
  <si>
    <t xml:space="preserve">                                                                           Приложение 2</t>
  </si>
  <si>
    <t xml:space="preserve">                                                                                                   Приложение 4</t>
  </si>
  <si>
    <t xml:space="preserve">                                                                         Приложение 10</t>
  </si>
  <si>
    <t>Сумма 2022 год</t>
  </si>
  <si>
    <t xml:space="preserve">                                   на 2020 год и на плановый период 2021-2022 годов.</t>
  </si>
  <si>
    <t>ПЕРЕЧЕНЬ ГЛАВНЫХ РАСПОРЯДИТЕЛЕЙ БЮДЖЕТНЫХ СРЕДСТВ БЮДЖЕТА ЧЕРВЯНСКОГО МУНИЦИПАЛЬНОГО ОБРАЗОВАНИЯ НА 2020 ГОД И ПЛАНОВЫЙ ПЕРИОД 2021-2022 ГОДОВ</t>
  </si>
  <si>
    <t>2022г</t>
  </si>
  <si>
    <t>Объем муниципального долга на  01 января 2022 года</t>
  </si>
  <si>
    <t>Верхний предел муниципального долга на 01 января 2022 года</t>
  </si>
  <si>
    <t>0412</t>
  </si>
  <si>
    <t>Другие вопросы в области национальной экономики</t>
  </si>
  <si>
    <t>ОБРАЗОВАНИЕ</t>
  </si>
  <si>
    <t>0705</t>
  </si>
  <si>
    <t>Профессиональная подготовка, переподготовка и повышение квалификации</t>
  </si>
  <si>
    <t>СОЦИАЛЬНАЯ ПОЛИТИКА</t>
  </si>
  <si>
    <t>Госсударственная программа Иркутской области "Экономическое развитие и иновационная экономика</t>
  </si>
  <si>
    <t>Подпрограмма "госсударственная политика в сфере экономического развития Иркутской области</t>
  </si>
  <si>
    <t>Основное мероприятие обеспечение эффективного управления экономическим развитием Иркутской области</t>
  </si>
  <si>
    <t>Реализация мероприятий перечня народных инициатив</t>
  </si>
  <si>
    <t>71101S2370</t>
  </si>
  <si>
    <t>Закупка товаров, работ и услуг для обеспечения государственных (муниципальных) нужд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</si>
  <si>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</si>
  <si>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Субвенции на 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</si>
  <si>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</si>
  <si>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7030251180</t>
  </si>
  <si>
    <t>100</t>
  </si>
  <si>
    <t>Осуществление первичного воинского учета</t>
  </si>
  <si>
    <t>200</t>
  </si>
  <si>
    <t xml:space="preserve">Муниципальные программы </t>
  </si>
  <si>
    <t>0000000000</t>
  </si>
  <si>
    <t>Муниципальная программа "Эффективное муниципальное управление"</t>
  </si>
  <si>
    <t>4100000000</t>
  </si>
  <si>
    <t>Расходы на оплату труда работников ОМСУ</t>
  </si>
  <si>
    <t>4110180110</t>
  </si>
  <si>
    <t>4110280110</t>
  </si>
  <si>
    <t>Функционирование местных администраций</t>
  </si>
  <si>
    <t>Расходы на обеспечение функций ОМСУ</t>
  </si>
  <si>
    <t>4110280190</t>
  </si>
  <si>
    <t>Закупки товаров, работ и услуг для государственных нужд</t>
  </si>
  <si>
    <t>Уплата налогов, сборов и иных платежей</t>
  </si>
  <si>
    <t>800</t>
  </si>
  <si>
    <t>Муниципальная программа "Безопасное муниципальное образование"</t>
  </si>
  <si>
    <t>4200000000</t>
  </si>
  <si>
    <t>Подпрограмма "Профилактика терроризма и экстремизма"</t>
  </si>
  <si>
    <t>4230000000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</si>
  <si>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Каменского МО</t>
  </si>
  <si>
    <t>4230189999</t>
  </si>
  <si>
    <t>Подпрограмма "Обеспечение пожарной безопасности"</t>
  </si>
  <si>
    <t>4250000000</t>
  </si>
  <si>
    <t>Расходы на оплату тьруда работников МКУКМО"ЦКО"</t>
  </si>
  <si>
    <t>4250181110</t>
  </si>
  <si>
    <t>310</t>
  </si>
  <si>
    <t>Расходы на обеспечение деятельности МКУКМО"ЦКО"</t>
  </si>
  <si>
    <t>4250181190</t>
  </si>
  <si>
    <t>4250289999</t>
  </si>
  <si>
    <t>Подпрограмма "Профилактика преступлений и иных правонарушений</t>
  </si>
  <si>
    <t>4220000000</t>
  </si>
  <si>
    <t>4220189999</t>
  </si>
  <si>
    <t>Другие вопросы в области национальной безопасности и правохранительной деятельности</t>
  </si>
  <si>
    <t>0314</t>
  </si>
  <si>
    <t>Муниципальная программа "Дороги местного значения"</t>
  </si>
  <si>
    <t>4300000000</t>
  </si>
  <si>
    <t>Подпрограмма "Ремонт и содержание дорог местного значения"</t>
  </si>
  <si>
    <t>4310000000</t>
  </si>
  <si>
    <t>4310189999</t>
  </si>
  <si>
    <t>Дорожное хозяйство</t>
  </si>
  <si>
    <t>4310289999</t>
  </si>
  <si>
    <t>Подпрограмма "Освещение дорог местного значения"</t>
  </si>
  <si>
    <t>4320000000</t>
  </si>
  <si>
    <t>4320189999</t>
  </si>
  <si>
    <t>Подпрограмма "Установка дорожных знаков, обустройство пешеходных переходов</t>
  </si>
  <si>
    <t>4330000000</t>
  </si>
  <si>
    <t>4330189999</t>
  </si>
  <si>
    <t>Муниципальная  прграмма "Развитие малого и среднего предпринимательства"</t>
  </si>
  <si>
    <t>4400000000</t>
  </si>
  <si>
    <t>Муниципальная программа "Развитие жилищно-коммунального хозяйства и повышение энергоэффективности""</t>
  </si>
  <si>
    <t>4500000000</t>
  </si>
  <si>
    <t>Подпрограмма  "Капитальный ремонт муниципального жилищного фонда"</t>
  </si>
  <si>
    <t>4510000000</t>
  </si>
  <si>
    <t>4510189999</t>
  </si>
  <si>
    <t>Жилищное хозяйство</t>
  </si>
  <si>
    <t>0501</t>
  </si>
  <si>
    <t>Подпрограмма "Благоустройство и комфортная среда"</t>
  </si>
  <si>
    <t>4540000000</t>
  </si>
  <si>
    <t>Расходы на оплату труда работников МКУКМО"ЦКО"</t>
  </si>
  <si>
    <t>4540281110</t>
  </si>
  <si>
    <t>4540281190</t>
  </si>
  <si>
    <t>4570000000</t>
  </si>
  <si>
    <t>4570189999</t>
  </si>
  <si>
    <t>Муниципальная программа "Развитие культуры, спорта, и молодежной политики"</t>
  </si>
  <si>
    <t>4600000000</t>
  </si>
  <si>
    <t>Подпрограмма "Молодежная политика"</t>
  </si>
  <si>
    <t>4610000000</t>
  </si>
  <si>
    <t>4610189999</t>
  </si>
  <si>
    <t>4610289999</t>
  </si>
  <si>
    <t>Подпрограмма "Организация досуга жителей муниципального образования"</t>
  </si>
  <si>
    <t>4620000000</t>
  </si>
  <si>
    <t>4620182110</t>
  </si>
  <si>
    <t>4620182190</t>
  </si>
  <si>
    <t>4620289999</t>
  </si>
  <si>
    <t>Подпрограмма "Развитие библиотечного дела"</t>
  </si>
  <si>
    <t>4630000000</t>
  </si>
  <si>
    <t>4630182110</t>
  </si>
  <si>
    <t>4630182190</t>
  </si>
  <si>
    <t>Подпрограмма "Обеспечение реализации муниципальной программы "Развитие культура, спорта и молодежной политики""</t>
  </si>
  <si>
    <t>4650000000</t>
  </si>
  <si>
    <t>4650181110</t>
  </si>
  <si>
    <t>Другие вопросы в области культуры и кинематографии</t>
  </si>
  <si>
    <t>0804</t>
  </si>
  <si>
    <t>4650181190</t>
  </si>
  <si>
    <t>Подпрограмма "Развитие физической культуры и массового спорта "</t>
  </si>
  <si>
    <t>4640000000</t>
  </si>
  <si>
    <t>4640189999</t>
  </si>
  <si>
    <t>Физическая культура</t>
  </si>
  <si>
    <t>1101</t>
  </si>
  <si>
    <t xml:space="preserve">Непрограммные расходы областные и муниципальные </t>
  </si>
  <si>
    <t>000</t>
  </si>
  <si>
    <t>0000</t>
  </si>
  <si>
    <t>Областные непрограмные расходы</t>
  </si>
  <si>
    <t>Обеспечение реализации полномочий агентства по обеспечению деятельности мировых судей Иркутской области</t>
  </si>
  <si>
    <t>90А0000000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</si>
  <si>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</si>
  <si>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Муниципальные непрограммные расходы</t>
  </si>
  <si>
    <t>7700000000</t>
  </si>
  <si>
    <t>Обеспечение деятельности финансовых органов и органов финансово- бюджетного надзора</t>
  </si>
  <si>
    <t>7700300000</t>
  </si>
  <si>
    <t>Расходы на переданные полномочия по внешнему финансовому контролю</t>
  </si>
  <si>
    <t>Межбюджетные трансферты</t>
  </si>
  <si>
    <t>500</t>
  </si>
  <si>
    <t>Обеспечение деятельности контрольно- счетных огранов</t>
  </si>
  <si>
    <t>Расходы на переданные полномочия по исполнению местного бюджета</t>
  </si>
  <si>
    <t>7700383190</t>
  </si>
  <si>
    <t>7700400000</t>
  </si>
  <si>
    <t>Расходы из резервного фонда</t>
  </si>
  <si>
    <t>Иные бюджетные ассигнования</t>
  </si>
  <si>
    <t>Резервный фонд</t>
  </si>
  <si>
    <t>4110289999</t>
  </si>
  <si>
    <t>4210000000</t>
  </si>
  <si>
    <t>Подпрограмма"Предупреждение чрезвычайных ситуаций природного и техногенного характера"</t>
  </si>
  <si>
    <t>4210189999</t>
  </si>
  <si>
    <t>4240000000</t>
  </si>
  <si>
    <t>4240189999</t>
  </si>
  <si>
    <t>Подпрограмма "Повышение безопасности дорожного движения"</t>
  </si>
  <si>
    <t>Подпрограмма" Обеспечение пожарной безопасности"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</si>
  <si>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Червянского МО</t>
  </si>
  <si>
    <t>4310389999</t>
  </si>
  <si>
    <t>Подпрограмма "Развитие малого и среднего предпринимательства"</t>
  </si>
  <si>
    <t>4410000000</t>
  </si>
  <si>
    <t>4540189999</t>
  </si>
  <si>
    <t>Подпрограмма " Благоустройство"</t>
  </si>
  <si>
    <t>4540389999</t>
  </si>
  <si>
    <t>4540489999</t>
  </si>
  <si>
    <t>4540589999</t>
  </si>
  <si>
    <t>Подпрограмма "Устройство контейнерных площадок и  установка контейнеров. Обращение с ТКО."</t>
  </si>
  <si>
    <t>4570289999</t>
  </si>
  <si>
    <t>Подпрограмма «Муниципальное управление собственностью»</t>
  </si>
  <si>
    <t>4120000000</t>
  </si>
  <si>
    <t>4120189999</t>
  </si>
  <si>
    <t xml:space="preserve"> Подпрограмма «Социальное обеспечение»</t>
  </si>
  <si>
    <t xml:space="preserve">Социальные выплаты гражданам, кроме публичных нормативных социальных выплат
</t>
  </si>
  <si>
    <t>4130000000</t>
  </si>
  <si>
    <t>4130188060</t>
  </si>
  <si>
    <t>300</t>
  </si>
  <si>
    <t>Подпрограмма  "  Развитие муниципальной службы"</t>
  </si>
  <si>
    <t>4140000000</t>
  </si>
  <si>
    <t>4140189999</t>
  </si>
  <si>
    <t xml:space="preserve">Молодежная политика </t>
  </si>
  <si>
    <t>Расходы на выплаты персоналу казенных учреждений</t>
  </si>
  <si>
    <t>Расходы на обеспечение деятельности муниципальных учреждений, находящихся в ведении Червянского муниципального образования</t>
  </si>
  <si>
    <t>4620189999</t>
  </si>
  <si>
    <t>Подпрограмма  " Развитие кадрового потенциала в сфере культуры"</t>
  </si>
  <si>
    <t>4660000000</t>
  </si>
  <si>
    <t>4660189999</t>
  </si>
  <si>
    <t>4670000000</t>
  </si>
  <si>
    <t>4670189999</t>
  </si>
  <si>
    <t xml:space="preserve">   Итого</t>
  </si>
  <si>
    <t>2022 год</t>
  </si>
  <si>
    <t>Общегосударственные вопросы</t>
  </si>
  <si>
    <t>Расходы на выплаты по отлате труда работникам органов местного самоуправления</t>
  </si>
  <si>
    <t>120</t>
  </si>
  <si>
    <t>Фонд оплаты труда государственных(муниципальных) органов</t>
  </si>
  <si>
    <t>121</t>
  </si>
  <si>
    <t>122</t>
  </si>
  <si>
    <t>129</t>
  </si>
  <si>
    <t>Закупки товаров, работ и услуг для казенных учреждений</t>
  </si>
  <si>
    <t xml:space="preserve">Прочая закупка товаров, работ и услуг для государственых органов </t>
  </si>
  <si>
    <t>244</t>
  </si>
  <si>
    <t>850</t>
  </si>
  <si>
    <t>Уплата прочих налогов и сборов и иных платежей</t>
  </si>
  <si>
    <t>852</t>
  </si>
  <si>
    <t>853</t>
  </si>
  <si>
    <t>540</t>
  </si>
  <si>
    <t>870</t>
  </si>
  <si>
    <t>420000000</t>
  </si>
  <si>
    <t>4230100000</t>
  </si>
  <si>
    <t>Основное мероприятие программы обеспечение деятельности муниципальной пожарной охраны</t>
  </si>
  <si>
    <t>4250100000</t>
  </si>
  <si>
    <t>Расходы на выплату персоналу казенных учреждений</t>
  </si>
  <si>
    <t>4200281110</t>
  </si>
  <si>
    <t>Фонд оплаты казенных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</si>
  <si>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</si>
  <si>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</si>
  <si>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</si>
  <si>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4200281190</t>
  </si>
  <si>
    <t>Основное мероприятие программы повышение уровня защиты населения и территории от пожаров</t>
  </si>
  <si>
    <t>4250200000</t>
  </si>
  <si>
    <t>Подпрограмма "Профилактика преступлений и иных правонарушений"</t>
  </si>
  <si>
    <t>Основное мероприятие программы создание эффективной системы профилактики правонарушений, укрепление правопорядка и повышение уровня  общественной безопасности</t>
  </si>
  <si>
    <t>4220100000</t>
  </si>
  <si>
    <t xml:space="preserve">Муниципальная  программа"Дороги местного значенияг" </t>
  </si>
  <si>
    <t>Подпрограмма "Ремонт и содержание дорог местного значения "</t>
  </si>
  <si>
    <t>4310100000</t>
  </si>
  <si>
    <t>4310200000</t>
  </si>
  <si>
    <t>Основное мероприятие программы обеспечение надлежащего и высокоэффективного наружнего освещения</t>
  </si>
  <si>
    <t>4320100000</t>
  </si>
  <si>
    <t>Подпрограмма "Установка дорожных знаков, обустройство пешиходных переходов "</t>
  </si>
  <si>
    <t>Основное мероприятие программы установка дорожных знаков</t>
  </si>
  <si>
    <t>4330100000</t>
  </si>
  <si>
    <t>Муниципальная  программа "Развитие малого и среднего предпринимательства"</t>
  </si>
  <si>
    <t>Муниципальная программа "Развитие жилищно-коммунального хозяйства и повышение энергоэффективности"</t>
  </si>
  <si>
    <t>Основное мероприятие программы приведение в нормативное состояние и соответствие установленным санитарным и техническим правилам и нормам инженерных сетей, строительных конструкций и элементов домов, находящихся в муниципальной собственности</t>
  </si>
  <si>
    <t>4510100000</t>
  </si>
  <si>
    <t>Закупка товаров, работ и услуг в целях капитального ремонта государственного имущества</t>
  </si>
  <si>
    <t>243</t>
  </si>
  <si>
    <t>Подпрограмма "Организация ритуальных услуг и содержание мест захоронения"</t>
  </si>
  <si>
    <t>4530000000</t>
  </si>
  <si>
    <t>Основное мероприятие программы улучшение качества содержания  мест захоронения</t>
  </si>
  <si>
    <t>4530100000</t>
  </si>
  <si>
    <t>4530189999</t>
  </si>
  <si>
    <t>Основное мероприятие обеспечение реализации программы "Развитие ЖКХ и комфортная среда""</t>
  </si>
  <si>
    <t>4540100000</t>
  </si>
  <si>
    <t>4540181110</t>
  </si>
  <si>
    <t>4540181100</t>
  </si>
  <si>
    <t>4540181190</t>
  </si>
  <si>
    <t>4570100000</t>
  </si>
  <si>
    <t>Реализация мероприятий перечня проектов народных инициатив</t>
  </si>
  <si>
    <t>Муниципальная программа "Развитие культуры, спорта, молодежной политики "</t>
  </si>
  <si>
    <t>4610100000</t>
  </si>
  <si>
    <t>4610200000</t>
  </si>
  <si>
    <t>Основное мероприятие обеспечение деятельности досуговых центров</t>
  </si>
  <si>
    <t>4620100000</t>
  </si>
  <si>
    <t>110</t>
  </si>
  <si>
    <t>Основное мероприятие обеспечение деятельности библиотек</t>
  </si>
  <si>
    <t>4630100000</t>
  </si>
  <si>
    <t>Подпрограмма "Обеспечение реализациимуниципальной программы "Развитие культуры, спорта и молодежной политики""</t>
  </si>
  <si>
    <t>Основное мероприятие организация деятельности казенного учреждения</t>
  </si>
  <si>
    <t>4650100000</t>
  </si>
  <si>
    <t xml:space="preserve">Сумма, руб.             2020 год                </t>
  </si>
  <si>
    <t>851</t>
  </si>
  <si>
    <t xml:space="preserve">Уплата прочих налогов, сборов </t>
  </si>
  <si>
    <t>7700489160</t>
  </si>
  <si>
    <t>Прочая закупка товаров, работ и услуг</t>
  </si>
  <si>
    <t xml:space="preserve">Расходы на выплаты персоналу государственных (муниципальных)органов  </t>
  </si>
  <si>
    <t>Основное мероприятие Приобретение и размещение информационного материала</t>
  </si>
  <si>
    <t>4210100000</t>
  </si>
  <si>
    <t>4240100000</t>
  </si>
  <si>
    <t>Основное мероприятие Обеспечение охраны жизни, здоровья и имущества граждан, защита их законных интересов и прав на безопасное условия движения по дорогам и улицам поселения</t>
  </si>
  <si>
    <t>4310300000</t>
  </si>
  <si>
    <t>ДРУГИЕ ВОПРОСЫ В ОБЛАСТИ НАЦИОНАЛЬНОЙ ЭКОНОМИКИ</t>
  </si>
  <si>
    <t xml:space="preserve">Основное мероприятие Проведение конкурсов среди  субъектов  малого и среднего предпринимательства </t>
  </si>
  <si>
    <t>Подпрограмма "Благоустройство "</t>
  </si>
  <si>
    <t>Основное мероприятие Повышение уровня благоустройства территории</t>
  </si>
  <si>
    <t>4540500000</t>
  </si>
  <si>
    <t>4540300000</t>
  </si>
  <si>
    <t>Основное мероприятие Организация и содержание  мест захоронений</t>
  </si>
  <si>
    <t>4540400000</t>
  </si>
  <si>
    <t>Основное мероприятие Закупка контейнеров, контейнерных площадок</t>
  </si>
  <si>
    <t>Подпрограмма "Устройство контейнерных площадок и установка контейнеров. Обращение с ТКО  "</t>
  </si>
  <si>
    <t>4570200000</t>
  </si>
  <si>
    <t>Муниципальная программа "Эффективтивное муниципальное управление "</t>
  </si>
  <si>
    <t>4140100000</t>
  </si>
  <si>
    <t xml:space="preserve">Муниципальная программа "Развитие культуры, спорта, молодежной политики " </t>
  </si>
  <si>
    <t>Основное мероприятие" Подготовка.переподготовка (повышение квалификации) кадров"</t>
  </si>
  <si>
    <t>Основное мероприятие Создание условий для временного трудоустройства  детей и молодёжи в возрасте от 14 до 20 лет</t>
  </si>
  <si>
    <t>4660100000</t>
  </si>
  <si>
    <t>112</t>
  </si>
  <si>
    <t>ИТОГО</t>
  </si>
  <si>
    <t>Основное мероприятие "Пенсия за выслугу лет муниципальным   служащим "</t>
  </si>
  <si>
    <t>Муниципальная программа  «Эффективное муниципальное управление»</t>
  </si>
  <si>
    <t>1000</t>
  </si>
  <si>
    <t>4130100000</t>
  </si>
  <si>
    <t>321</t>
  </si>
  <si>
    <t>320</t>
  </si>
  <si>
    <t>Пособия,компенсации и иные социальные выплаты гражданам, кроме публичных  нормативных обязательств</t>
  </si>
  <si>
    <t xml:space="preserve"> 2 02 15001 10 0000 150</t>
  </si>
  <si>
    <t xml:space="preserve"> 2 02 30000 00 0000 150</t>
  </si>
  <si>
    <t xml:space="preserve"> 2 02 35118 00 0000 150</t>
  </si>
  <si>
    <t xml:space="preserve"> 2 02 35118 10 0000 150</t>
  </si>
  <si>
    <t>2 02 30024 00 0000 150</t>
  </si>
  <si>
    <t>2 02 30024 10 0000 150</t>
  </si>
  <si>
    <t xml:space="preserve"> 2 02 40000 00 0000 150</t>
  </si>
  <si>
    <t xml:space="preserve"> 2 02 49999 00 0000 150</t>
  </si>
  <si>
    <t xml:space="preserve"> 2 02 49999 10 0000 150</t>
  </si>
  <si>
    <t xml:space="preserve"> 2 02 03000 00 0000 150</t>
  </si>
  <si>
    <t>2 02 15002 10 0000 150</t>
  </si>
  <si>
    <t xml:space="preserve"> 2 02 29999 10 0000 150</t>
  </si>
  <si>
    <t>2 02 29999 10 0000 150</t>
  </si>
  <si>
    <t>2 02 10000 00 0000 150</t>
  </si>
  <si>
    <t xml:space="preserve">Сумма, руб.             2021 год                </t>
  </si>
  <si>
    <t xml:space="preserve">Сумма, руб.             2022 год                </t>
  </si>
  <si>
    <t>Верхний предел муниципального долга на 01 января 2023 года</t>
  </si>
  <si>
    <t>Подпрограмма "Госсударственная политика в сфере экономического развития Иркутской области</t>
  </si>
  <si>
    <t>7110100000</t>
  </si>
  <si>
    <t>7100000000</t>
  </si>
  <si>
    <t>4400189999</t>
  </si>
  <si>
    <t>4400100000</t>
  </si>
  <si>
    <t>Основное мероприятия Расходы на мероприятия по благоустройству и содержанию улиц МО</t>
  </si>
  <si>
    <t xml:space="preserve">                                                         Решению Думы от 26.12.2019 года № 90 </t>
  </si>
  <si>
    <t>Прочие неналоговые доходы бюджетов сельских поселений</t>
  </si>
  <si>
    <t>2 08 05000 10 0000 150</t>
  </si>
  <si>
    <t>2 07 05030 10 0000 150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</si>
  <si>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</si>
  <si>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</si>
  <si>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Сумма на 2021 год</t>
  </si>
  <si>
    <t>ДОХОДЫ ОТ ОКАЗАНИЯ ПЛАТНЫХ УСЛУГ (РАБОТ) И КОМПЕНСАЦИИ ЗАТРАТ ГОСУДАРСТВА</t>
  </si>
  <si>
    <t xml:space="preserve"> 1 13 00000 00 0000 000</t>
  </si>
  <si>
    <t xml:space="preserve">Доходы от оказания платных услуг (работ) </t>
  </si>
  <si>
    <t xml:space="preserve"> 1 13 01000 00 0000 130</t>
  </si>
  <si>
    <t>Прочие доходы от оказания платных услуг (работ)</t>
  </si>
  <si>
    <t xml:space="preserve"> 1 13 01990 00 0000 130</t>
  </si>
  <si>
    <t>Прочие доходы от оказания платных услуг (работ) получателями средств бюджетов сельских поселений</t>
  </si>
  <si>
    <t xml:space="preserve"> 1 13 01995 10 0000 130</t>
  </si>
  <si>
    <t>Глава Бунбуйского муниципального образования</t>
  </si>
  <si>
    <t>С.П. Левшаков</t>
  </si>
  <si>
    <t xml:space="preserve">ПРОГНОЗИРУЕМЫЕ ДОХОДЫ БЮДЖЕТА БУНБУЙСКОГО МУНИЦИПАЛЬНОГО ОБРАЗОВАНИЯ НА 2021 ГОД ПО КЛАССИФИКАЦИИ ДОХОДОВ БЮДЖЕТОВ РФ </t>
  </si>
  <si>
    <t xml:space="preserve">ПРОГНОЗИРУЕМЫЕ ДОХОДЫ БЮДЖЕТА БУНБУЙСКОГО МУНИЦИПАЛЬНОГО ОБРАЗОВАНИЯ НА ПЛАНОВЫЙ ПЕРИОД 2022 И 2023 ГОДОВ ПО КЛАССИФИКАЦИИ ДОХОДОВ БЮДЖЕТОВ РФ </t>
  </si>
  <si>
    <t>Сумма 2023 год</t>
  </si>
  <si>
    <t>Муниципальное казенное учреждение "Администрация Бунбуйского муниципального образования"</t>
  </si>
  <si>
    <t>115 02050 10 0000 140</t>
  </si>
  <si>
    <t>Платежи, взимаемые органами местного самоуправления (организациями) сельских  поселений за выполнение определенных функций</t>
  </si>
  <si>
    <t>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</si>
  <si>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</si>
  <si>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1 13 02995 10 0000 130</t>
  </si>
  <si>
    <t>Прочие доходы от компенсации  затрат бюджетов сельских поселений</t>
  </si>
  <si>
    <t xml:space="preserve">Глава Бунбуйского  муниципального образования       </t>
  </si>
  <si>
    <t xml:space="preserve">                " О местном бюджете Бунбуйского муниципального образования </t>
  </si>
  <si>
    <t xml:space="preserve">                                                          " О местном бюджете Бунбуйского муниципального образования </t>
  </si>
  <si>
    <t xml:space="preserve">           на 2021 год и на плановый период 2022 и 2023 годов"</t>
  </si>
  <si>
    <t>"О местном бюджете Бунбуйского муниципального образования</t>
  </si>
  <si>
    <t xml:space="preserve">                                                                на 2021 год и на плановый период 2022 и 2023 годов"</t>
  </si>
  <si>
    <t xml:space="preserve">                на 2021 год и на плановый период 2022 и 2023 годов"</t>
  </si>
  <si>
    <t xml:space="preserve">ПЕРЕЧЕНЬ ГЛАВНЫХ АДМИНИСТРАТОРОВ ИСТОЧНИКОВ  ФИНАНСИРОВАНИЯ ДЕФИЦИТА БЮДЖЕТА БУНБУЙСКОГО МУНИЦИПАЛЬНОГО ОБРАЗОВАНИЯ НА 2021 ГОД И ПЛАНОВЫЙ ПЕРИОД 2022 И 2023 ГОДОВ </t>
  </si>
  <si>
    <t>ПЕРЕЧЕНЬ ГЛАВНЫХ АДМИНИСТРАТОРОВ ДОХОДОВ БЮДЖЕТА БУНБУЙСКОГО МУНИЦИПАЛЬНОГО ОБРАЗОВАНИЯ НА 2021 ГОД  И ПЛАНОВЫЙ ПЕРИОД 2022 И 2023 ГОДОВ</t>
  </si>
  <si>
    <t>И ПОДРАЗДЕЛАМ КЛАССИФИКАЦИИ РАСХОДОВ БЮДЖЕТОВ БУНБУЙСКОГО МУНИЦИПАЛЬНОГО ОБРАЗОВАНИЯ НА 2020 ГОД.</t>
  </si>
  <si>
    <t xml:space="preserve">                             Приложение 5  </t>
  </si>
  <si>
    <t xml:space="preserve">                                   на 2021 год и на плановый период 2022 и 2023 годов.</t>
  </si>
  <si>
    <t>" О местном бюджете Бунбуйского муниципального образования</t>
  </si>
  <si>
    <t xml:space="preserve">            на 2021 год и на плановый период 2022 и 2023 годов.</t>
  </si>
  <si>
    <t>" О местном бюджете Бунбуйского муниципального образования"</t>
  </si>
  <si>
    <t xml:space="preserve">                                                                                      Приложение 4</t>
  </si>
  <si>
    <t xml:space="preserve"> 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</si>
  <si>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</si>
  <si>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ФИЗИЧЕСКАЯ КУЛЬТУРА И СПОРТ</t>
  </si>
  <si>
    <t xml:space="preserve">                                                                                         Приложение 6</t>
  </si>
  <si>
    <t xml:space="preserve">                " О местном бюджете Бунбуйского муниципального образования</t>
  </si>
  <si>
    <t>на 2021 год и на плановый период 2022 и 2023 годов.</t>
  </si>
  <si>
    <t>И ПОДРАЗДЕЛАМ КЛАССИФИКАЦИИ РАСХОДОВ БЮДЖЕТОВ БУНБУЙСКОГО  МУНИЦИПАЛЬНОГО ОБРАЗОВАНИЯ НА   2022 И 2023 ГОДОВ.</t>
  </si>
  <si>
    <t>Гражданская оборона</t>
  </si>
  <si>
    <t xml:space="preserve">                                  Приложение 7</t>
  </si>
  <si>
    <t xml:space="preserve">                                                                                                                                                " О местном бюджете Бунбуйского муниципального образования</t>
  </si>
  <si>
    <t>РАСПРЕДЕЛЕНИЕ БЮДЖЕТНЫХ АССИГНОВАНИЙ ПО ЦЕЛЕВЫМ СТАТЬЯМ (МУНИЦИПАЛЬНЫМ ПРОГРАММАМ И НЕПРОГРАММНЫМ НАПРАВЛЕНИЯМ ДЕЯТЕЛЬНОСТИ) ГРУППАМ ВИДОВ РАСХОДОВ, РАЗДЕЛАМ, ПОДРАЗДЕЛАМ  КЛАССИФИКАЦИИ РАСХОДОВ БЮДЖЕТОВ  БУНБУЙСКОГО МУНИЦИПАЛЬНОГО ОБРАЗОВАНИЯ  НА 2021 ГОД.</t>
  </si>
  <si>
    <t>Сумма  на 2021 год</t>
  </si>
  <si>
    <t>Государственные программы Иркутской области и муниципальные программы Бунбуйского муниципального образования</t>
  </si>
  <si>
    <t xml:space="preserve">                                                                                                                             на 2021 год и на плановый период 2022 и 2023 годов"</t>
  </si>
  <si>
    <t>Государственная программа Иркутской области «Управление государственными финансами Иркутской области» на 2019 - 2024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</si>
  <si>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2019 - 2024 годы</t>
  </si>
  <si>
    <t>90А0100000</t>
  </si>
  <si>
    <t>90А0151180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</si>
  <si>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Бунбуйского МО</t>
  </si>
  <si>
    <t>Защита населения и территории от последствий ЧС природного и техногенного характера, пожарная безопасность</t>
  </si>
  <si>
    <t>Закупки товаров, работ и услуг для государственных (муниципальных) нужд</t>
  </si>
  <si>
    <t>4520000000</t>
  </si>
  <si>
    <t>4520189999</t>
  </si>
  <si>
    <t>Попрограмма «Модернизация коммунальной инфраструктуры объектов социальной сферы, находящихся в муниципальной собственности Бунбуйского муниципального образования»</t>
  </si>
  <si>
    <t>Расходы на обеспечение деятельности муниципальных учреждений, находящихся в ведении Бунбуйского муниципального образования</t>
  </si>
  <si>
    <t>Подпрограмма " Профилактика безнадзорности и правонарушений несовершеннолетних на территории Бунбуйского муниципального образования"</t>
  </si>
  <si>
    <t>4680000000</t>
  </si>
  <si>
    <t>4680189999</t>
  </si>
  <si>
    <t>Подпрограмма "Культура малой Родины"</t>
  </si>
  <si>
    <t>90А0173150</t>
  </si>
  <si>
    <t>7700384190</t>
  </si>
  <si>
    <t>Проведение выборов депутатов Думы Бунбуйского муниципального образования</t>
  </si>
  <si>
    <t xml:space="preserve">Реализация направлений расходов основного мероприятия муниципальной программы Бунбуйского муниципального образования, а также непрограммным направлениям расходов органов местного самоуправления Бунбуйского муниципального образования </t>
  </si>
  <si>
    <t>9020189999</t>
  </si>
  <si>
    <t>9020200000</t>
  </si>
  <si>
    <t>9020289999</t>
  </si>
  <si>
    <t>Проведение выборов главы Бунбуйского муниципального образования</t>
  </si>
  <si>
    <t>РАСПРЕДЕЛЕНИЕ БЮДЖЕТНЫХ АССИГНОВАНИЙ ПО ЦЕЛЕВЫМ СТАТЬЯМ (МУНИЦИПАЛЬНЫМ ПРОГРАММАМ И НЕПРОГРАММНЫМ НАПРАВЛЕНИЯМ ДЕЯТЕЛЬНОСТИ) ГРУППАМ ВИДОВ РАСХОДОВ, РАЗДЕЛАМ, ПОДРАЗДЕЛАМ  КЛАССИФИКАЦИИ РАСХОДОВ БЮДЖЕТОВ  БУНБУЙСКОГО МУНИЦИПАЛЬНОГО ОБРАЗОВАНИЯ  НА 2022 и 2023 ГОДОВ</t>
  </si>
  <si>
    <t xml:space="preserve">                                                                                                                      " О местном бюджете Бунбуйского  муниципального образования</t>
  </si>
  <si>
    <t xml:space="preserve">                                                                   Приложение 8</t>
  </si>
  <si>
    <t>2023 год</t>
  </si>
  <si>
    <t>Подпрограмма "Установка дорожных знаков, обустройство пешеходных переходов"</t>
  </si>
  <si>
    <t xml:space="preserve">                                                                         Приложение 9</t>
  </si>
  <si>
    <t xml:space="preserve"> " О местном бюджете Бунбуйского муниципального образования</t>
  </si>
  <si>
    <t xml:space="preserve">                                                                                                                                                            на 2021 год и на плановый период 2022 и 2023 годов"</t>
  </si>
  <si>
    <t>954</t>
  </si>
  <si>
    <t>Администрация Бунбуйского муниципального образования</t>
  </si>
  <si>
    <t>4110180190</t>
  </si>
  <si>
    <t>247</t>
  </si>
  <si>
    <t>Закупка энергетических ресурсов</t>
  </si>
  <si>
    <t>880</t>
  </si>
  <si>
    <t>9000000000</t>
  </si>
  <si>
    <t>Основное мероприятия Защита населения и территорий от ЧС природного и техногенного характер</t>
  </si>
  <si>
    <t>Основное мероприятие Ремонт участка автомобильной дороги общего пользования местного значения</t>
  </si>
  <si>
    <t>Основное мероприятие Устройство недостающих остановочных и посадочных площадок и автоповильонов на автобусных остановках, туалетов</t>
  </si>
  <si>
    <t>Основное мероприятие Механизированная снегоочистка дорог местного значения</t>
  </si>
  <si>
    <t>Основное мероприятие Проведение   мероприятий по теплосбережению</t>
  </si>
  <si>
    <t>4520100000</t>
  </si>
  <si>
    <t>Основное мероприятие Организация общественных работ</t>
  </si>
  <si>
    <t>Основное мероприятие Обустройство  контейнерных площадок и установка контейнеров</t>
  </si>
  <si>
    <t>Основное мероприятие "Мы-будущее страны"</t>
  </si>
  <si>
    <t>Подпрограмма " Профилактика безнадзорности и правонарушений несовершеннолетних на территории Бунбуйского муниципального образования""</t>
  </si>
  <si>
    <t>Основное мероприятие "Организация профилактической деятельности по предупреждению правонарушений среди несовершеннолетних"</t>
  </si>
  <si>
    <t>1100</t>
  </si>
  <si>
    <t xml:space="preserve">Физическая культура </t>
  </si>
  <si>
    <t>Основное мероприятие создание условий для занятий физической культурой населения муниципального образования</t>
  </si>
  <si>
    <t>4640100000</t>
  </si>
  <si>
    <t>Основное мероприятие Развитие и укрепление материально-технической базы муниципальных домов культуры (субсидия местному бюджету из областного бюджета в целях софинансирования расходных обязательств муниципальных образований Иркутской области на развитие домов культуры)</t>
  </si>
  <si>
    <t>4680100000</t>
  </si>
  <si>
    <r>
      <t xml:space="preserve">ВЕДОМСТВЕННАЯ СТРУКТУРА РАСХОДОВ БЮДЖЕТА БУНБУЙСКОГО МУНИЦИПАЛЬНОГО ОБРАЗОВАНИЯ НА 2022 И 2023 ГОДОВ </t>
    </r>
    <r>
      <rPr>
        <b/>
        <sz val="18"/>
        <color indexed="8"/>
        <rFont val="Times New Roman"/>
        <family val="1"/>
        <charset val="204"/>
      </rPr>
      <t>( по главным распорядителям средств бюджета,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бюджетов)</t>
    </r>
  </si>
  <si>
    <r>
      <t xml:space="preserve">ВЕДОМСТВЕННАЯ СТРУКТУРА РАСХОДОВ БЮДЖЕТА БУНБУЙСКОГО МУНИЦИПАЛЬНОГО ОБРАЗОВАНИЯ НА 2021 ГОД </t>
    </r>
    <r>
      <rPr>
        <b/>
        <sz val="18"/>
        <color indexed="8"/>
        <rFont val="Times New Roman"/>
        <family val="1"/>
        <charset val="204"/>
      </rPr>
      <t>( по главным распорядителям средств бюджета,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бюджетов)</t>
    </r>
  </si>
  <si>
    <t xml:space="preserve">                                                                                                                                                на 2021 год и на плановый период 2022 и 2023 годов"</t>
  </si>
  <si>
    <t xml:space="preserve">Сумма, руб.             2023 год                </t>
  </si>
  <si>
    <t xml:space="preserve">                                                                     Приложение 11</t>
  </si>
  <si>
    <t xml:space="preserve">                       " О местном бюджете Бунбуйского муниципального образования</t>
  </si>
  <si>
    <t>ИСТОЧНИКИ ВНУТРЕННЕГО ФИНАНСИРОВАНИЯ ДЕФИЦИТА БЮДЖЕТА БУНБУЙСКОГО МУНИЦИПАЛЬНОГО ОБРАЗОВАНИЯ  НА 2021 ГОД И ПЛАНОВЫЙ ПЕРИОД 2022 И 2023 ГОДОВ</t>
  </si>
  <si>
    <t xml:space="preserve">                                                                                        Приложение 12</t>
  </si>
  <si>
    <t xml:space="preserve">                                                                                                                                                                                      "О местном бюджете Бунбуйского муниципального образования</t>
  </si>
  <si>
    <t xml:space="preserve">                                                                                                                                                             на 2021 год и на плановый период 2022 и 2023 годов"                                   </t>
  </si>
  <si>
    <t>Программа внутренних заимствований Бунбуйского муниципального образования на 2021 год на плановый период 2022 и 2023 годов</t>
  </si>
  <si>
    <t>Объем муниципального долга на  01 января 2023 года</t>
  </si>
  <si>
    <t>Верхний предел муниципального долга на 01 января 2024 года</t>
  </si>
  <si>
    <t>Привлечение кредитов от кредитных организаций бюджетами поселений в валюте Российской Федерации</t>
  </si>
  <si>
    <t>Привлечение кредитов от других бюджетов бюджетной системы Российской Федерации бюджетами поселений в валюте Российской Федерации</t>
  </si>
  <si>
    <t xml:space="preserve">    к  решению Думы от 29.12.2020г №82  </t>
  </si>
  <si>
    <t xml:space="preserve">                                       к  Решению Думы от 29.12.2020г №82 </t>
  </si>
  <si>
    <t>от 29.12.2020 года №82</t>
  </si>
  <si>
    <t xml:space="preserve">                                                               к  Решению Думы </t>
  </si>
  <si>
    <t xml:space="preserve">         к решению Думы от 29.12.2020г №82 </t>
  </si>
  <si>
    <t xml:space="preserve">                                                                                                            к решению Думы от 29.12.2020г №82</t>
  </si>
  <si>
    <t xml:space="preserve">                                                                            к  Решению Думы от 29.12.2020 года №82 </t>
  </si>
  <si>
    <t xml:space="preserve">          к  Решению Думы  от 29.12.2020 года №82</t>
  </si>
  <si>
    <t xml:space="preserve">                                        к  Решению Думы от 29.12.2020 года №82</t>
  </si>
  <si>
    <t xml:space="preserve">                          к  Решению Думы от 29.12.2020 года №82                </t>
  </si>
  <si>
    <t xml:space="preserve">                      к  Решению Думы    от 29.12.2020 года №82            </t>
  </si>
  <si>
    <t xml:space="preserve"> к  Решению Думы от 29.12.2020 года №82</t>
  </si>
  <si>
    <t xml:space="preserve">                                          </t>
  </si>
  <si>
    <t xml:space="preserve">                    к  Решению Думы от 29.12.2020 года №82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</si>
</sst>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,##0.0_р_._-;\-* #,##0.0_р_._-;_-* &quot;-&quot;??_р_._-;_-@_-"/>
    <numFmt numFmtId="168" formatCode="#,##0.00_ ;\-#,##0.00\ "/>
    <numFmt numFmtId="169" formatCode="#,##0.00_р_."/>
    <numFmt numFmtId="170" formatCode="#,##0.00&quot;р.&quot;"/>
    <numFmt numFmtId="171" formatCode="000000"/>
    <numFmt numFmtId="172" formatCode="?"/>
  </numFmts>
  <fonts count="56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b/>
      <sz val="18"/>
      <color indexed="0"/>
      <name val="Times New Roman"/>
      <family val="1"/>
      <charset val="204"/>
    </font>
    <font>
      <sz val="18"/>
      <color indexed="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indexed="15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0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7" fillId="0" borderId="0" xfId="0" applyFont="1" applyFill="1" applyBorder="1"/>
    <xf numFmtId="167" fontId="7" fillId="0" borderId="0" xfId="2" applyNumberFormat="1" applyFont="1" applyFill="1" applyBorder="1" applyAlignment="1"/>
    <xf numFmtId="0" fontId="7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11" fillId="0" borderId="0" xfId="0" applyNumberFormat="1" applyFont="1" applyFill="1" applyBorder="1" applyAlignment="1">
      <alignment horizontal="right" vertical="top" wrapText="1" readingOrder="1"/>
    </xf>
    <xf numFmtId="0" fontId="10" fillId="3" borderId="3" xfId="0" applyNumberFormat="1" applyFont="1" applyFill="1" applyBorder="1" applyAlignment="1">
      <alignment horizontal="left" vertical="top" wrapText="1" readingOrder="1"/>
    </xf>
    <xf numFmtId="0" fontId="10" fillId="3" borderId="3" xfId="0" applyNumberFormat="1" applyFont="1" applyFill="1" applyBorder="1" applyAlignment="1">
      <alignment horizontal="center" vertical="center" wrapText="1" readingOrder="1"/>
    </xf>
    <xf numFmtId="167" fontId="10" fillId="3" borderId="3" xfId="2" applyNumberFormat="1" applyFont="1" applyFill="1" applyBorder="1" applyAlignment="1">
      <alignment horizontal="center" vertical="center" wrapText="1" readingOrder="1"/>
    </xf>
    <xf numFmtId="0" fontId="11" fillId="3" borderId="3" xfId="0" applyNumberFormat="1" applyFont="1" applyFill="1" applyBorder="1" applyAlignment="1">
      <alignment horizontal="left" vertical="top" wrapText="1" readingOrder="1"/>
    </xf>
    <xf numFmtId="0" fontId="11" fillId="3" borderId="3" xfId="0" applyNumberFormat="1" applyFont="1" applyFill="1" applyBorder="1" applyAlignment="1">
      <alignment horizontal="center" vertical="center" wrapText="1" readingOrder="1"/>
    </xf>
    <xf numFmtId="167" fontId="11" fillId="3" borderId="3" xfId="2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right"/>
    </xf>
    <xf numFmtId="0" fontId="10" fillId="0" borderId="3" xfId="0" applyNumberFormat="1" applyFont="1" applyFill="1" applyBorder="1" applyAlignment="1">
      <alignment horizontal="center" vertical="center" wrapText="1" readingOrder="1"/>
    </xf>
    <xf numFmtId="49" fontId="11" fillId="3" borderId="3" xfId="0" applyNumberFormat="1" applyFont="1" applyFill="1" applyBorder="1" applyAlignment="1">
      <alignment horizontal="center" vertical="center" wrapText="1" readingOrder="1"/>
    </xf>
    <xf numFmtId="49" fontId="7" fillId="0" borderId="0" xfId="2" applyNumberFormat="1" applyFont="1" applyFill="1" applyBorder="1" applyAlignment="1"/>
    <xf numFmtId="49" fontId="7" fillId="0" borderId="0" xfId="0" applyNumberFormat="1" applyFont="1" applyFill="1" applyBorder="1"/>
    <xf numFmtId="49" fontId="11" fillId="0" borderId="0" xfId="0" applyNumberFormat="1" applyFont="1" applyFill="1" applyBorder="1" applyAlignment="1">
      <alignment horizontal="right" vertical="top" wrapText="1" readingOrder="1"/>
    </xf>
    <xf numFmtId="49" fontId="10" fillId="3" borderId="3" xfId="0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left" vertical="top" wrapText="1"/>
    </xf>
    <xf numFmtId="39" fontId="12" fillId="3" borderId="3" xfId="2" applyNumberFormat="1" applyFont="1" applyFill="1" applyBorder="1" applyAlignment="1">
      <alignment horizontal="right" vertical="center" wrapText="1" readingOrder="1"/>
    </xf>
    <xf numFmtId="39" fontId="7" fillId="0" borderId="3" xfId="2" applyNumberFormat="1" applyFont="1" applyFill="1" applyBorder="1" applyAlignment="1">
      <alignment horizontal="right" vertical="center" wrapText="1" readingOrder="1"/>
    </xf>
    <xf numFmtId="168" fontId="7" fillId="0" borderId="0" xfId="0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 horizontal="right"/>
    </xf>
    <xf numFmtId="39" fontId="7" fillId="0" borderId="2" xfId="2" applyNumberFormat="1" applyFont="1" applyFill="1" applyBorder="1" applyAlignment="1">
      <alignment horizontal="right" vertical="center" wrapText="1" readingOrder="1"/>
    </xf>
    <xf numFmtId="0" fontId="6" fillId="2" borderId="2" xfId="0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center" vertical="center" wrapText="1" readingOrder="1"/>
    </xf>
    <xf numFmtId="0" fontId="6" fillId="0" borderId="3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left" vertical="top" wrapText="1" readingOrder="1"/>
    </xf>
    <xf numFmtId="49" fontId="7" fillId="0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center" vertical="center" wrapText="1" readingOrder="1"/>
    </xf>
    <xf numFmtId="0" fontId="6" fillId="3" borderId="3" xfId="0" applyNumberFormat="1" applyFont="1" applyFill="1" applyBorder="1" applyAlignment="1">
      <alignment horizontal="left" vertical="top" wrapText="1" readingOrder="1"/>
    </xf>
    <xf numFmtId="49" fontId="6" fillId="3" borderId="3" xfId="0" applyNumberFormat="1" applyFont="1" applyFill="1" applyBorder="1" applyAlignment="1">
      <alignment horizontal="center" vertical="center" wrapText="1" readingOrder="1"/>
    </xf>
    <xf numFmtId="0" fontId="6" fillId="3" borderId="3" xfId="0" applyNumberFormat="1" applyFont="1" applyFill="1" applyBorder="1" applyAlignment="1">
      <alignment horizontal="center" vertical="center" wrapText="1" readingOrder="1"/>
    </xf>
    <xf numFmtId="49" fontId="7" fillId="3" borderId="3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left" vertical="top" wrapText="1" readingOrder="1"/>
    </xf>
    <xf numFmtId="39" fontId="7" fillId="3" borderId="3" xfId="2" applyNumberFormat="1" applyFont="1" applyFill="1" applyBorder="1" applyAlignment="1">
      <alignment horizontal="right" vertical="center" wrapText="1" readingOrder="1"/>
    </xf>
    <xf numFmtId="39" fontId="6" fillId="0" borderId="3" xfId="2" applyNumberFormat="1" applyFont="1" applyFill="1" applyBorder="1" applyAlignment="1">
      <alignment horizontal="right" vertical="center" wrapText="1" readingOrder="1"/>
    </xf>
    <xf numFmtId="39" fontId="6" fillId="3" borderId="3" xfId="2" applyNumberFormat="1" applyFont="1" applyFill="1" applyBorder="1" applyAlignment="1">
      <alignment horizontal="right" vertical="center" wrapText="1" readingOrder="1"/>
    </xf>
    <xf numFmtId="0" fontId="7" fillId="0" borderId="2" xfId="0" applyNumberFormat="1" applyFont="1" applyFill="1" applyBorder="1" applyAlignment="1">
      <alignment horizontal="left" vertical="top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7" fillId="3" borderId="2" xfId="0" applyNumberFormat="1" applyFont="1" applyFill="1" applyBorder="1" applyAlignment="1">
      <alignment horizontal="left" vertical="top" wrapText="1" readingOrder="1"/>
    </xf>
    <xf numFmtId="0" fontId="7" fillId="3" borderId="2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right" vertical="top" wrapText="1" readingOrder="1"/>
    </xf>
    <xf numFmtId="49" fontId="8" fillId="0" borderId="0" xfId="0" applyNumberFormat="1" applyFont="1" applyFill="1" applyBorder="1" applyAlignment="1">
      <alignment horizontal="right" vertical="top" wrapText="1" readingOrder="1"/>
    </xf>
    <xf numFmtId="0" fontId="8" fillId="3" borderId="3" xfId="0" applyNumberFormat="1" applyFont="1" applyFill="1" applyBorder="1" applyAlignment="1">
      <alignment horizontal="left" vertical="top" wrapText="1" readingOrder="1"/>
    </xf>
    <xf numFmtId="0" fontId="1" fillId="2" borderId="0" xfId="1" applyFont="1" applyFill="1"/>
    <xf numFmtId="0" fontId="1" fillId="2" borderId="0" xfId="1" applyFont="1" applyFill="1" applyAlignment="1">
      <alignment horizontal="left" vertical="top"/>
    </xf>
    <xf numFmtId="0" fontId="15" fillId="0" borderId="0" xfId="0" applyFont="1"/>
    <xf numFmtId="3" fontId="1" fillId="0" borderId="2" xfId="0" applyNumberFormat="1" applyFont="1" applyFill="1" applyBorder="1" applyAlignment="1" applyProtection="1">
      <alignment vertical="top" wrapText="1"/>
      <protection locked="0"/>
    </xf>
    <xf numFmtId="3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3" fontId="2" fillId="2" borderId="2" xfId="0" applyNumberFormat="1" applyFont="1" applyFill="1" applyBorder="1" applyAlignment="1" applyProtection="1">
      <alignment vertical="top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left" vertical="center" wrapText="1"/>
    </xf>
    <xf numFmtId="3" fontId="2" fillId="2" borderId="2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0" fontId="16" fillId="0" borderId="0" xfId="0" applyFont="1"/>
    <xf numFmtId="0" fontId="17" fillId="0" borderId="0" xfId="0" applyFont="1"/>
    <xf numFmtId="0" fontId="16" fillId="0" borderId="2" xfId="0" applyFont="1" applyBorder="1"/>
    <xf numFmtId="0" fontId="17" fillId="0" borderId="2" xfId="0" applyFont="1" applyBorder="1"/>
    <xf numFmtId="0" fontId="7" fillId="3" borderId="3" xfId="0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left" vertical="top" wrapText="1" readingOrder="1"/>
    </xf>
    <xf numFmtId="0" fontId="6" fillId="3" borderId="2" xfId="0" applyNumberFormat="1" applyFont="1" applyFill="1" applyBorder="1" applyAlignment="1">
      <alignment horizontal="left" vertical="top" wrapText="1" readingOrder="1"/>
    </xf>
    <xf numFmtId="0" fontId="19" fillId="2" borderId="0" xfId="1" applyFont="1" applyFill="1"/>
    <xf numFmtId="0" fontId="19" fillId="2" borderId="0" xfId="1" applyFont="1" applyFill="1" applyAlignment="1"/>
    <xf numFmtId="0" fontId="18" fillId="0" borderId="0" xfId="0" applyFont="1"/>
    <xf numFmtId="0" fontId="19" fillId="2" borderId="0" xfId="1" applyFont="1" applyFill="1" applyAlignment="1">
      <alignment horizontal="right"/>
    </xf>
    <xf numFmtId="0" fontId="20" fillId="2" borderId="2" xfId="1" applyFont="1" applyFill="1" applyBorder="1" applyAlignment="1">
      <alignment horizontal="center" vertical="center" wrapText="1"/>
    </xf>
    <xf numFmtId="3" fontId="20" fillId="2" borderId="2" xfId="1" applyNumberFormat="1" applyFont="1" applyFill="1" applyBorder="1" applyAlignment="1" applyProtection="1">
      <alignment horizontal="left" vertical="top" wrapText="1"/>
      <protection locked="0"/>
    </xf>
    <xf numFmtId="3" fontId="20" fillId="2" borderId="2" xfId="1" applyNumberFormat="1" applyFont="1" applyFill="1" applyBorder="1" applyAlignment="1" applyProtection="1">
      <alignment horizontal="center" vertical="center" wrapText="1"/>
    </xf>
    <xf numFmtId="3" fontId="19" fillId="2" borderId="2" xfId="1" applyNumberFormat="1" applyFont="1" applyFill="1" applyBorder="1" applyAlignment="1" applyProtection="1">
      <alignment horizontal="left" vertical="top" wrapText="1"/>
      <protection locked="0"/>
    </xf>
    <xf numFmtId="3" fontId="19" fillId="2" borderId="2" xfId="1" applyNumberFormat="1" applyFont="1" applyFill="1" applyBorder="1" applyAlignment="1" applyProtection="1">
      <alignment horizontal="center" vertical="center" wrapText="1"/>
    </xf>
    <xf numFmtId="3" fontId="19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19" fillId="2" borderId="2" xfId="1" applyNumberFormat="1" applyFont="1" applyFill="1" applyBorder="1" applyAlignment="1" applyProtection="1">
      <alignment horizontal="left" vertical="top" wrapText="1" indent="2"/>
      <protection locked="0"/>
    </xf>
    <xf numFmtId="3" fontId="19" fillId="2" borderId="2" xfId="0" applyNumberFormat="1" applyFont="1" applyFill="1" applyBorder="1" applyAlignment="1" applyProtection="1">
      <alignment horizontal="left" vertical="top" wrapText="1" indent="1"/>
      <protection locked="0"/>
    </xf>
    <xf numFmtId="3" fontId="19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19" fillId="2" borderId="2" xfId="0" applyNumberFormat="1" applyFont="1" applyFill="1" applyBorder="1" applyAlignment="1" applyProtection="1">
      <alignment horizontal="left" vertical="top" wrapText="1"/>
      <protection locked="0"/>
    </xf>
    <xf numFmtId="3" fontId="19" fillId="2" borderId="2" xfId="0" applyNumberFormat="1" applyFont="1" applyFill="1" applyBorder="1" applyAlignment="1" applyProtection="1">
      <alignment horizontal="center" vertical="center" wrapText="1"/>
    </xf>
    <xf numFmtId="3" fontId="19" fillId="2" borderId="2" xfId="0" applyNumberFormat="1" applyFont="1" applyFill="1" applyBorder="1" applyAlignment="1" applyProtection="1">
      <alignment horizontal="left" vertical="top" wrapText="1" indent="3"/>
      <protection locked="0"/>
    </xf>
    <xf numFmtId="3" fontId="20" fillId="2" borderId="2" xfId="0" applyNumberFormat="1" applyFont="1" applyFill="1" applyBorder="1" applyAlignment="1" applyProtection="1">
      <alignment horizontal="left" vertical="top" wrapText="1"/>
    </xf>
    <xf numFmtId="3" fontId="20" fillId="2" borderId="2" xfId="0" applyNumberFormat="1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>
      <alignment horizontal="left" vertical="top" wrapText="1" indent="1"/>
    </xf>
    <xf numFmtId="0" fontId="19" fillId="2" borderId="2" xfId="0" applyFont="1" applyFill="1" applyBorder="1" applyAlignment="1">
      <alignment horizontal="left" vertical="top" wrapText="1" indent="2"/>
    </xf>
    <xf numFmtId="0" fontId="19" fillId="2" borderId="2" xfId="0" applyFont="1" applyFill="1" applyBorder="1" applyAlignment="1">
      <alignment horizontal="left" vertical="top" wrapText="1" indent="3"/>
    </xf>
    <xf numFmtId="0" fontId="19" fillId="0" borderId="2" xfId="0" applyFont="1" applyFill="1" applyBorder="1" applyAlignment="1">
      <alignment horizontal="left" vertical="top" wrapText="1" indent="1"/>
    </xf>
    <xf numFmtId="3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>
      <alignment horizontal="left" vertical="top" wrapText="1" indent="2"/>
    </xf>
    <xf numFmtId="0" fontId="19" fillId="2" borderId="2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3" fontId="20" fillId="2" borderId="2" xfId="0" applyNumberFormat="1" applyFont="1" applyFill="1" applyBorder="1" applyAlignment="1" applyProtection="1">
      <alignment horizontal="left" vertical="top" wrapText="1"/>
      <protection locked="0"/>
    </xf>
    <xf numFmtId="167" fontId="19" fillId="2" borderId="0" xfId="3" applyNumberFormat="1" applyFont="1" applyFill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right"/>
    </xf>
    <xf numFmtId="0" fontId="22" fillId="0" borderId="0" xfId="0" applyFont="1"/>
    <xf numFmtId="0" fontId="23" fillId="0" borderId="0" xfId="0" applyFont="1"/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0" fontId="24" fillId="0" borderId="0" xfId="0" applyFont="1"/>
    <xf numFmtId="0" fontId="6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NumberFormat="1" applyFont="1" applyFill="1" applyBorder="1" applyAlignment="1">
      <alignment horizontal="right" vertical="top" wrapText="1" readingOrder="1"/>
    </xf>
    <xf numFmtId="49" fontId="7" fillId="0" borderId="0" xfId="0" applyNumberFormat="1" applyFont="1" applyFill="1" applyBorder="1" applyAlignment="1">
      <alignment horizontal="right" vertical="top" wrapText="1" readingOrder="1"/>
    </xf>
    <xf numFmtId="0" fontId="6" fillId="0" borderId="3" xfId="0" applyNumberFormat="1" applyFont="1" applyFill="1" applyBorder="1" applyAlignment="1">
      <alignment horizontal="left" vertical="top" wrapText="1" readingOrder="1"/>
    </xf>
    <xf numFmtId="0" fontId="24" fillId="0" borderId="0" xfId="0" applyFont="1" applyBorder="1"/>
    <xf numFmtId="0" fontId="6" fillId="5" borderId="3" xfId="4" applyNumberFormat="1" applyFont="1" applyFill="1" applyBorder="1" applyAlignment="1">
      <alignment horizontal="left" vertical="top" wrapText="1" readingOrder="1"/>
    </xf>
    <xf numFmtId="0" fontId="6" fillId="5" borderId="3" xfId="4" applyNumberFormat="1" applyFont="1" applyFill="1" applyBorder="1" applyAlignment="1">
      <alignment horizontal="center" vertical="center" wrapText="1" readingOrder="1"/>
    </xf>
    <xf numFmtId="49" fontId="6" fillId="5" borderId="3" xfId="4" applyNumberFormat="1" applyFont="1" applyFill="1" applyBorder="1" applyAlignment="1">
      <alignment horizontal="center" vertical="center" wrapText="1" readingOrder="1"/>
    </xf>
    <xf numFmtId="39" fontId="6" fillId="5" borderId="3" xfId="4" applyNumberFormat="1" applyFont="1" applyFill="1" applyBorder="1" applyAlignment="1">
      <alignment horizontal="right" vertical="center" wrapText="1" readingOrder="1"/>
    </xf>
    <xf numFmtId="0" fontId="6" fillId="0" borderId="0" xfId="0" applyFont="1"/>
    <xf numFmtId="0" fontId="7" fillId="5" borderId="3" xfId="4" applyNumberFormat="1" applyFont="1" applyFill="1" applyBorder="1" applyAlignment="1">
      <alignment horizontal="left" vertical="top" wrapText="1" readingOrder="1"/>
    </xf>
    <xf numFmtId="0" fontId="7" fillId="5" borderId="3" xfId="4" applyNumberFormat="1" applyFont="1" applyFill="1" applyBorder="1" applyAlignment="1">
      <alignment horizontal="center" vertical="center" wrapText="1" readingOrder="1"/>
    </xf>
    <xf numFmtId="49" fontId="7" fillId="5" borderId="3" xfId="4" applyNumberFormat="1" applyFont="1" applyFill="1" applyBorder="1" applyAlignment="1">
      <alignment horizontal="center" vertical="center" wrapText="1" readingOrder="1"/>
    </xf>
    <xf numFmtId="39" fontId="7" fillId="5" borderId="3" xfId="4" applyNumberFormat="1" applyFont="1" applyFill="1" applyBorder="1" applyAlignment="1">
      <alignment horizontal="right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49" fontId="6" fillId="0" borderId="2" xfId="0" applyNumberFormat="1" applyFont="1" applyFill="1" applyBorder="1" applyAlignment="1">
      <alignment horizontal="center" vertical="center" wrapText="1" readingOrder="1"/>
    </xf>
    <xf numFmtId="39" fontId="6" fillId="3" borderId="2" xfId="2" applyNumberFormat="1" applyFont="1" applyFill="1" applyBorder="1" applyAlignment="1">
      <alignment horizontal="right" vertical="center" wrapText="1" readingOrder="1"/>
    </xf>
    <xf numFmtId="39" fontId="24" fillId="0" borderId="0" xfId="0" applyNumberFormat="1" applyFont="1" applyBorder="1"/>
    <xf numFmtId="49" fontId="7" fillId="0" borderId="2" xfId="0" applyNumberFormat="1" applyFont="1" applyFill="1" applyBorder="1" applyAlignment="1">
      <alignment horizontal="center" vertical="center" wrapText="1" readingOrder="1"/>
    </xf>
    <xf numFmtId="39" fontId="7" fillId="3" borderId="2" xfId="2" applyNumberFormat="1" applyFont="1" applyFill="1" applyBorder="1" applyAlignment="1">
      <alignment horizontal="right" vertical="center" wrapText="1" readingOrder="1"/>
    </xf>
    <xf numFmtId="168" fontId="24" fillId="0" borderId="0" xfId="0" applyNumberFormat="1" applyFont="1" applyBorder="1"/>
    <xf numFmtId="0" fontId="6" fillId="3" borderId="2" xfId="0" applyNumberFormat="1" applyFont="1" applyFill="1" applyBorder="1" applyAlignment="1">
      <alignment horizontal="center" vertical="center" wrapText="1" readingOrder="1"/>
    </xf>
    <xf numFmtId="49" fontId="6" fillId="3" borderId="2" xfId="0" applyNumberFormat="1" applyFont="1" applyFill="1" applyBorder="1" applyAlignment="1">
      <alignment horizontal="center" vertical="center" wrapText="1" readingOrder="1"/>
    </xf>
    <xf numFmtId="49" fontId="7" fillId="3" borderId="2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left" vertical="top" wrapText="1" readingOrder="1"/>
    </xf>
    <xf numFmtId="164" fontId="26" fillId="0" borderId="0" xfId="0" applyNumberFormat="1" applyFont="1" applyFill="1" applyBorder="1" applyAlignment="1">
      <alignment horizontal="right"/>
    </xf>
    <xf numFmtId="170" fontId="26" fillId="0" borderId="0" xfId="0" applyNumberFormat="1" applyFont="1" applyFill="1" applyBorder="1" applyAlignment="1">
      <alignment horizontal="right"/>
    </xf>
    <xf numFmtId="0" fontId="27" fillId="2" borderId="0" xfId="1" applyFont="1" applyFill="1"/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166" fontId="20" fillId="2" borderId="2" xfId="1" applyNumberFormat="1" applyFont="1" applyFill="1" applyBorder="1" applyAlignment="1">
      <alignment horizontal="center" vertical="center"/>
    </xf>
    <xf numFmtId="166" fontId="19" fillId="2" borderId="2" xfId="1" applyNumberFormat="1" applyFont="1" applyFill="1" applyBorder="1" applyAlignment="1">
      <alignment horizontal="center" vertical="center"/>
    </xf>
    <xf numFmtId="166" fontId="19" fillId="0" borderId="2" xfId="1" applyNumberFormat="1" applyFont="1" applyFill="1" applyBorder="1" applyAlignment="1">
      <alignment horizontal="center" vertical="center"/>
    </xf>
    <xf numFmtId="166" fontId="19" fillId="2" borderId="2" xfId="0" applyNumberFormat="1" applyFont="1" applyFill="1" applyBorder="1" applyAlignment="1">
      <alignment horizontal="center" vertical="center"/>
    </xf>
    <xf numFmtId="166" fontId="19" fillId="0" borderId="2" xfId="0" applyNumberFormat="1" applyFont="1" applyFill="1" applyBorder="1" applyAlignment="1">
      <alignment horizontal="center" vertical="center"/>
    </xf>
    <xf numFmtId="166" fontId="20" fillId="2" borderId="2" xfId="0" applyNumberFormat="1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vertical="top" wrapText="1"/>
    </xf>
    <xf numFmtId="2" fontId="7" fillId="0" borderId="0" xfId="0" applyNumberFormat="1" applyFont="1"/>
    <xf numFmtId="167" fontId="8" fillId="3" borderId="3" xfId="2" applyNumberFormat="1" applyFont="1" applyFill="1" applyBorder="1" applyAlignment="1">
      <alignment horizontal="center" vertical="center" wrapText="1" readingOrder="1"/>
    </xf>
    <xf numFmtId="0" fontId="7" fillId="5" borderId="3" xfId="0" applyNumberFormat="1" applyFont="1" applyFill="1" applyBorder="1" applyAlignment="1">
      <alignment horizontal="left" vertical="top" wrapText="1" readingOrder="1"/>
    </xf>
    <xf numFmtId="49" fontId="7" fillId="7" borderId="3" xfId="0" applyNumberFormat="1" applyFont="1" applyFill="1" applyBorder="1" applyAlignment="1">
      <alignment horizontal="center" vertical="center" wrapText="1" readingOrder="1"/>
    </xf>
    <xf numFmtId="0" fontId="11" fillId="7" borderId="2" xfId="0" applyNumberFormat="1" applyFont="1" applyFill="1" applyBorder="1" applyAlignment="1">
      <alignment horizontal="center" vertical="center" wrapText="1" readingOrder="1"/>
    </xf>
    <xf numFmtId="0" fontId="7" fillId="7" borderId="3" xfId="0" applyNumberFormat="1" applyFont="1" applyFill="1" applyBorder="1" applyAlignment="1">
      <alignment horizontal="center" vertical="center" wrapText="1" readingOrder="1"/>
    </xf>
    <xf numFmtId="39" fontId="7" fillId="7" borderId="3" xfId="2" applyNumberFormat="1" applyFont="1" applyFill="1" applyBorder="1" applyAlignment="1">
      <alignment horizontal="right" vertical="center" wrapText="1" readingOrder="1"/>
    </xf>
    <xf numFmtId="0" fontId="0" fillId="5" borderId="0" xfId="0" applyFill="1"/>
    <xf numFmtId="0" fontId="10" fillId="7" borderId="3" xfId="0" applyNumberFormat="1" applyFont="1" applyFill="1" applyBorder="1" applyAlignment="1">
      <alignment horizontal="left" vertical="top" wrapText="1" readingOrder="1"/>
    </xf>
    <xf numFmtId="49" fontId="6" fillId="7" borderId="3" xfId="0" applyNumberFormat="1" applyFont="1" applyFill="1" applyBorder="1" applyAlignment="1">
      <alignment horizontal="center" vertical="center" wrapText="1" readingOrder="1"/>
    </xf>
    <xf numFmtId="0" fontId="6" fillId="7" borderId="3" xfId="0" applyNumberFormat="1" applyFont="1" applyFill="1" applyBorder="1" applyAlignment="1">
      <alignment horizontal="center" vertical="center" wrapText="1" readingOrder="1"/>
    </xf>
    <xf numFmtId="39" fontId="6" fillId="7" borderId="3" xfId="2" applyNumberFormat="1" applyFont="1" applyFill="1" applyBorder="1" applyAlignment="1">
      <alignment horizontal="right" vertical="center" wrapText="1" readingOrder="1"/>
    </xf>
    <xf numFmtId="0" fontId="11" fillId="7" borderId="2" xfId="0" applyNumberFormat="1" applyFont="1" applyFill="1" applyBorder="1" applyAlignment="1">
      <alignment horizontal="left" vertical="top" wrapText="1" readingOrder="1"/>
    </xf>
    <xf numFmtId="0" fontId="19" fillId="6" borderId="2" xfId="0" applyFont="1" applyFill="1" applyBorder="1" applyAlignment="1">
      <alignment vertical="top" wrapText="1"/>
    </xf>
    <xf numFmtId="1" fontId="20" fillId="2" borderId="1" xfId="1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0" fontId="29" fillId="3" borderId="3" xfId="0" applyNumberFormat="1" applyFont="1" applyFill="1" applyBorder="1" applyAlignment="1">
      <alignment horizontal="left" vertical="top" wrapText="1" readingOrder="1"/>
    </xf>
    <xf numFmtId="0" fontId="30" fillId="3" borderId="3" xfId="0" applyNumberFormat="1" applyFont="1" applyFill="1" applyBorder="1" applyAlignment="1">
      <alignment horizontal="left" vertical="top" wrapText="1" readingOrder="1"/>
    </xf>
    <xf numFmtId="0" fontId="29" fillId="0" borderId="3" xfId="0" applyNumberFormat="1" applyFont="1" applyFill="1" applyBorder="1" applyAlignment="1">
      <alignment horizontal="center" vertical="center" readingOrder="1"/>
    </xf>
    <xf numFmtId="0" fontId="31" fillId="6" borderId="2" xfId="0" applyFont="1" applyFill="1" applyBorder="1" applyAlignment="1">
      <alignment vertical="top" wrapText="1"/>
    </xf>
    <xf numFmtId="0" fontId="20" fillId="2" borderId="2" xfId="0" applyFont="1" applyFill="1" applyBorder="1" applyAlignment="1">
      <alignment horizontal="left" vertical="top" wrapText="1" indent="1"/>
    </xf>
    <xf numFmtId="3" fontId="20" fillId="0" borderId="2" xfId="0" applyNumberFormat="1" applyFont="1" applyFill="1" applyBorder="1" applyAlignment="1" applyProtection="1">
      <alignment horizontal="center" vertical="center" wrapText="1"/>
    </xf>
    <xf numFmtId="3" fontId="20" fillId="2" borderId="2" xfId="1" applyNumberFormat="1" applyFont="1" applyFill="1" applyBorder="1" applyAlignment="1" applyProtection="1">
      <alignment horizontal="left" vertical="top" wrapText="1" indent="1"/>
      <protection locked="0"/>
    </xf>
    <xf numFmtId="0" fontId="0" fillId="0" borderId="0" xfId="0" applyFont="1"/>
    <xf numFmtId="0" fontId="32" fillId="0" borderId="0" xfId="0" applyFont="1"/>
    <xf numFmtId="0" fontId="20" fillId="8" borderId="2" xfId="1" applyFont="1" applyFill="1" applyBorder="1" applyAlignment="1">
      <alignment horizontal="center" vertical="center" wrapText="1"/>
    </xf>
    <xf numFmtId="1" fontId="20" fillId="8" borderId="2" xfId="1" applyNumberFormat="1" applyFont="1" applyFill="1" applyBorder="1" applyAlignment="1">
      <alignment horizontal="center" vertical="center" wrapText="1"/>
    </xf>
    <xf numFmtId="166" fontId="20" fillId="8" borderId="2" xfId="1" applyNumberFormat="1" applyFont="1" applyFill="1" applyBorder="1" applyAlignment="1" applyProtection="1">
      <alignment horizontal="center" vertical="center" wrapText="1"/>
    </xf>
    <xf numFmtId="166" fontId="20" fillId="8" borderId="2" xfId="1" applyNumberFormat="1" applyFont="1" applyFill="1" applyBorder="1" applyAlignment="1">
      <alignment vertical="center"/>
    </xf>
    <xf numFmtId="166" fontId="19" fillId="8" borderId="2" xfId="1" applyNumberFormat="1" applyFont="1" applyFill="1" applyBorder="1" applyAlignment="1" applyProtection="1">
      <alignment horizontal="center" vertical="center" wrapText="1"/>
    </xf>
    <xf numFmtId="166" fontId="19" fillId="8" borderId="2" xfId="1" applyNumberFormat="1" applyFont="1" applyFill="1" applyBorder="1" applyAlignment="1">
      <alignment vertical="center"/>
    </xf>
    <xf numFmtId="166" fontId="19" fillId="8" borderId="2" xfId="0" applyNumberFormat="1" applyFont="1" applyFill="1" applyBorder="1" applyAlignment="1">
      <alignment vertical="center"/>
    </xf>
    <xf numFmtId="166" fontId="20" fillId="8" borderId="2" xfId="0" applyNumberFormat="1" applyFont="1" applyFill="1" applyBorder="1" applyAlignment="1" applyProtection="1">
      <alignment horizontal="center" vertical="center" wrapText="1"/>
    </xf>
    <xf numFmtId="166" fontId="20" fillId="8" borderId="2" xfId="0" applyNumberFormat="1" applyFont="1" applyFill="1" applyBorder="1" applyAlignment="1">
      <alignment vertical="center"/>
    </xf>
    <xf numFmtId="166" fontId="19" fillId="8" borderId="2" xfId="0" applyNumberFormat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30" fillId="3" borderId="3" xfId="0" applyNumberFormat="1" applyFont="1" applyFill="1" applyBorder="1" applyAlignment="1">
      <alignment horizontal="left" vertical="center" wrapText="1" readingOrder="1"/>
    </xf>
    <xf numFmtId="0" fontId="29" fillId="8" borderId="3" xfId="0" applyNumberFormat="1" applyFont="1" applyFill="1" applyBorder="1" applyAlignment="1">
      <alignment horizontal="center" vertical="center" readingOrder="1"/>
    </xf>
    <xf numFmtId="49" fontId="6" fillId="8" borderId="3" xfId="0" applyNumberFormat="1" applyFont="1" applyFill="1" applyBorder="1" applyAlignment="1">
      <alignment horizontal="center" vertical="center" wrapText="1" readingOrder="1"/>
    </xf>
    <xf numFmtId="39" fontId="6" fillId="9" borderId="3" xfId="2" applyNumberFormat="1" applyFont="1" applyFill="1" applyBorder="1" applyAlignment="1">
      <alignment horizontal="center" vertical="center" wrapText="1" readingOrder="1"/>
    </xf>
    <xf numFmtId="39" fontId="7" fillId="9" borderId="3" xfId="2" applyNumberFormat="1" applyFont="1" applyFill="1" applyBorder="1" applyAlignment="1">
      <alignment horizontal="center" vertical="center" wrapText="1" readingOrder="1"/>
    </xf>
    <xf numFmtId="39" fontId="7" fillId="8" borderId="3" xfId="2" applyNumberFormat="1" applyFont="1" applyFill="1" applyBorder="1" applyAlignment="1">
      <alignment horizontal="center" vertical="center" wrapText="1" readingOrder="1"/>
    </xf>
    <xf numFmtId="4" fontId="6" fillId="9" borderId="3" xfId="0" applyNumberFormat="1" applyFont="1" applyFill="1" applyBorder="1" applyAlignment="1">
      <alignment horizontal="center" vertical="center" wrapText="1" readingOrder="1"/>
    </xf>
    <xf numFmtId="39" fontId="6" fillId="8" borderId="3" xfId="2" applyNumberFormat="1" applyFont="1" applyFill="1" applyBorder="1" applyAlignment="1">
      <alignment horizontal="center" vertical="center" wrapText="1" readingOrder="1"/>
    </xf>
    <xf numFmtId="39" fontId="6" fillId="8" borderId="3" xfId="4" applyNumberFormat="1" applyFont="1" applyFill="1" applyBorder="1" applyAlignment="1">
      <alignment horizontal="center" vertical="center" wrapText="1" readingOrder="1"/>
    </xf>
    <xf numFmtId="39" fontId="7" fillId="8" borderId="3" xfId="4" applyNumberFormat="1" applyFont="1" applyFill="1" applyBorder="1" applyAlignment="1">
      <alignment horizontal="center" vertical="center" wrapText="1" readingOrder="1"/>
    </xf>
    <xf numFmtId="0" fontId="7" fillId="2" borderId="0" xfId="1" applyFont="1" applyFill="1" applyAlignment="1"/>
    <xf numFmtId="0" fontId="7" fillId="2" borderId="0" xfId="1" applyFont="1" applyFill="1"/>
    <xf numFmtId="0" fontId="7" fillId="2" borderId="0" xfId="1" applyFont="1" applyFill="1" applyAlignment="1">
      <alignment horizontal="left" vertical="top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 applyProtection="1">
      <alignment horizontal="center" vertical="center" wrapText="1"/>
    </xf>
    <xf numFmtId="3" fontId="7" fillId="2" borderId="2" xfId="0" applyNumberFormat="1" applyFont="1" applyFill="1" applyBorder="1" applyAlignment="1" applyProtection="1">
      <alignment horizontal="center" vertical="center" wrapText="1"/>
    </xf>
    <xf numFmtId="3" fontId="7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7" fillId="2" borderId="2" xfId="0" applyNumberFormat="1" applyFont="1" applyFill="1" applyBorder="1" applyAlignment="1" applyProtection="1">
      <alignment vertical="top" wrapText="1"/>
      <protection locked="0"/>
    </xf>
    <xf numFmtId="0" fontId="7" fillId="2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left" vertical="top" wrapText="1"/>
    </xf>
    <xf numFmtId="3" fontId="7" fillId="0" borderId="2" xfId="0" applyNumberFormat="1" applyFont="1" applyFill="1" applyBorder="1" applyAlignment="1" applyProtection="1">
      <alignment horizontal="center" vertical="center" wrapText="1"/>
    </xf>
    <xf numFmtId="3" fontId="7" fillId="2" borderId="2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right" vertical="center"/>
    </xf>
    <xf numFmtId="3" fontId="6" fillId="2" borderId="2" xfId="1" applyNumberFormat="1" applyFont="1" applyFill="1" applyBorder="1" applyAlignment="1" applyProtection="1">
      <alignment horizontal="center" vertical="top" wrapText="1"/>
      <protection locked="0"/>
    </xf>
    <xf numFmtId="0" fontId="7" fillId="2" borderId="0" xfId="1" applyFont="1" applyFill="1" applyAlignment="1">
      <alignment horizontal="left" vertical="center" wrapText="1"/>
    </xf>
    <xf numFmtId="0" fontId="7" fillId="2" borderId="0" xfId="1" applyFont="1" applyFill="1" applyAlignment="1">
      <alignment horizontal="right" vertical="center"/>
    </xf>
    <xf numFmtId="0" fontId="33" fillId="0" borderId="2" xfId="0" applyFont="1" applyBorder="1" applyAlignment="1">
      <alignment horizontal="center" vertical="center" wrapText="1"/>
    </xf>
    <xf numFmtId="169" fontId="3" fillId="0" borderId="2" xfId="0" applyNumberFormat="1" applyFont="1" applyBorder="1" applyAlignment="1">
      <alignment horizontal="center" vertical="center"/>
    </xf>
    <xf numFmtId="0" fontId="0" fillId="0" borderId="2" xfId="0" applyBorder="1"/>
    <xf numFmtId="169" fontId="3" fillId="0" borderId="0" xfId="0" applyNumberFormat="1" applyFont="1" applyBorder="1" applyAlignment="1">
      <alignment horizontal="center" vertical="center"/>
    </xf>
    <xf numFmtId="0" fontId="34" fillId="0" borderId="0" xfId="0" applyFont="1"/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" fontId="30" fillId="9" borderId="3" xfId="0" applyNumberFormat="1" applyFont="1" applyFill="1" applyBorder="1" applyAlignment="1">
      <alignment horizontal="right" vertical="center" wrapText="1" readingOrder="1"/>
    </xf>
    <xf numFmtId="2" fontId="29" fillId="9" borderId="3" xfId="0" applyNumberFormat="1" applyFont="1" applyFill="1" applyBorder="1" applyAlignment="1">
      <alignment horizontal="right" vertical="center" wrapText="1" readingOrder="1"/>
    </xf>
    <xf numFmtId="2" fontId="29" fillId="9" borderId="3" xfId="2" applyNumberFormat="1" applyFont="1" applyFill="1" applyBorder="1" applyAlignment="1">
      <alignment horizontal="right" vertical="center" wrapText="1" readingOrder="1"/>
    </xf>
    <xf numFmtId="4" fontId="29" fillId="9" borderId="3" xfId="0" applyNumberFormat="1" applyFont="1" applyFill="1" applyBorder="1" applyAlignment="1">
      <alignment horizontal="center" vertical="center" wrapText="1" readingOrder="1"/>
    </xf>
    <xf numFmtId="4" fontId="29" fillId="9" borderId="3" xfId="2" applyNumberFormat="1" applyFont="1" applyFill="1" applyBorder="1" applyAlignment="1">
      <alignment horizontal="center" vertical="center" wrapText="1" readingOrder="1"/>
    </xf>
    <xf numFmtId="4" fontId="30" fillId="9" borderId="3" xfId="2" applyNumberFormat="1" applyFont="1" applyFill="1" applyBorder="1" applyAlignment="1">
      <alignment horizontal="right" vertical="center" wrapText="1" readingOrder="1"/>
    </xf>
    <xf numFmtId="4" fontId="29" fillId="9" borderId="3" xfId="0" applyNumberFormat="1" applyFont="1" applyFill="1" applyBorder="1" applyAlignment="1">
      <alignment horizontal="right" vertical="center" wrapText="1" readingOrder="1"/>
    </xf>
    <xf numFmtId="4" fontId="29" fillId="9" borderId="3" xfId="2" applyNumberFormat="1" applyFont="1" applyFill="1" applyBorder="1" applyAlignment="1">
      <alignment horizontal="right" vertical="center" wrapText="1" readingOrder="1"/>
    </xf>
    <xf numFmtId="0" fontId="22" fillId="0" borderId="0" xfId="0" applyFont="1" applyAlignment="1">
      <alignment horizontal="right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0" fontId="6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center"/>
    </xf>
    <xf numFmtId="3" fontId="7" fillId="5" borderId="2" xfId="0" applyNumberFormat="1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>
      <alignment vertical="top" wrapText="1"/>
    </xf>
    <xf numFmtId="0" fontId="7" fillId="5" borderId="2" xfId="0" applyFont="1" applyFill="1" applyBorder="1" applyAlignment="1">
      <alignment horizontal="left" vertical="top" wrapText="1"/>
    </xf>
    <xf numFmtId="0" fontId="7" fillId="2" borderId="0" xfId="1" applyFont="1" applyFill="1" applyAlignment="1">
      <alignment horizontal="center" vertical="top"/>
    </xf>
    <xf numFmtId="0" fontId="19" fillId="2" borderId="0" xfId="1" applyFont="1" applyFill="1" applyAlignment="1">
      <alignment horizontal="center"/>
    </xf>
    <xf numFmtId="49" fontId="7" fillId="0" borderId="0" xfId="2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1" fillId="2" borderId="0" xfId="1" applyFont="1" applyFill="1" applyAlignment="1">
      <alignment horizontal="center" vertical="top"/>
    </xf>
    <xf numFmtId="0" fontId="20" fillId="0" borderId="0" xfId="0" applyFont="1"/>
    <xf numFmtId="0" fontId="6" fillId="2" borderId="0" xfId="1" applyFont="1" applyFill="1" applyAlignment="1">
      <alignment horizontal="left" vertical="top"/>
    </xf>
    <xf numFmtId="0" fontId="10" fillId="0" borderId="0" xfId="0" applyFont="1"/>
    <xf numFmtId="0" fontId="20" fillId="0" borderId="0" xfId="0" applyFont="1" applyAlignment="1">
      <alignment horizontal="center"/>
    </xf>
    <xf numFmtId="0" fontId="6" fillId="2" borderId="0" xfId="1" applyFont="1" applyFill="1" applyAlignment="1">
      <alignment horizontal="center" vertical="top"/>
    </xf>
    <xf numFmtId="0" fontId="20" fillId="5" borderId="2" xfId="1" applyFont="1" applyFill="1" applyBorder="1" applyAlignment="1">
      <alignment horizontal="center" vertical="center" wrapText="1"/>
    </xf>
    <xf numFmtId="166" fontId="20" fillId="5" borderId="2" xfId="0" applyNumberFormat="1" applyFont="1" applyFill="1" applyBorder="1" applyAlignment="1" applyProtection="1">
      <alignment horizontal="center" vertical="center" wrapText="1"/>
    </xf>
    <xf numFmtId="166" fontId="19" fillId="5" borderId="2" xfId="0" applyNumberFormat="1" applyFont="1" applyFill="1" applyBorder="1" applyAlignment="1" applyProtection="1">
      <alignment horizontal="center" vertical="center" wrapText="1"/>
    </xf>
    <xf numFmtId="0" fontId="20" fillId="0" borderId="2" xfId="1" applyFont="1" applyFill="1" applyBorder="1" applyAlignment="1">
      <alignment horizontal="center" vertical="center" wrapText="1"/>
    </xf>
    <xf numFmtId="1" fontId="20" fillId="0" borderId="2" xfId="1" applyNumberFormat="1" applyFont="1" applyFill="1" applyBorder="1" applyAlignment="1">
      <alignment horizontal="center" vertical="center" wrapText="1"/>
    </xf>
    <xf numFmtId="0" fontId="29" fillId="0" borderId="3" xfId="0" applyNumberFormat="1" applyFont="1" applyFill="1" applyBorder="1" applyAlignment="1">
      <alignment horizontal="center" vertical="center" wrapText="1" readingOrder="1"/>
    </xf>
    <xf numFmtId="0" fontId="30" fillId="0" borderId="3" xfId="0" applyNumberFormat="1" applyFont="1" applyFill="1" applyBorder="1" applyAlignment="1">
      <alignment horizontal="center" vertical="center" wrapText="1" readingOrder="1"/>
    </xf>
    <xf numFmtId="4" fontId="30" fillId="0" borderId="3" xfId="0" applyNumberFormat="1" applyFont="1" applyFill="1" applyBorder="1" applyAlignment="1">
      <alignment horizontal="right" vertical="center" wrapText="1" readingOrder="1"/>
    </xf>
    <xf numFmtId="49" fontId="30" fillId="0" borderId="3" xfId="0" applyNumberFormat="1" applyFont="1" applyFill="1" applyBorder="1" applyAlignment="1">
      <alignment horizontal="center" vertical="center" wrapText="1" readingOrder="1"/>
    </xf>
    <xf numFmtId="4" fontId="30" fillId="0" borderId="3" xfId="2" applyNumberFormat="1" applyFont="1" applyFill="1" applyBorder="1" applyAlignment="1">
      <alignment horizontal="right" vertical="center" wrapText="1" readingOrder="1"/>
    </xf>
    <xf numFmtId="49" fontId="29" fillId="0" borderId="3" xfId="0" applyNumberFormat="1" applyFont="1" applyFill="1" applyBorder="1" applyAlignment="1">
      <alignment horizontal="center" vertical="center" wrapText="1" readingOrder="1"/>
    </xf>
    <xf numFmtId="4" fontId="29" fillId="0" borderId="3" xfId="0" applyNumberFormat="1" applyFont="1" applyFill="1" applyBorder="1" applyAlignment="1">
      <alignment horizontal="right" vertical="center" wrapText="1" readingOrder="1"/>
    </xf>
    <xf numFmtId="171" fontId="30" fillId="0" borderId="3" xfId="0" applyNumberFormat="1" applyFont="1" applyFill="1" applyBorder="1" applyAlignment="1">
      <alignment horizontal="center" vertical="center" wrapText="1" readingOrder="1"/>
    </xf>
    <xf numFmtId="2" fontId="29" fillId="0" borderId="3" xfId="0" applyNumberFormat="1" applyFont="1" applyFill="1" applyBorder="1" applyAlignment="1">
      <alignment horizontal="right" vertical="center" wrapText="1" readingOrder="1"/>
    </xf>
    <xf numFmtId="0" fontId="4" fillId="0" borderId="2" xfId="0" applyFont="1" applyFill="1" applyBorder="1" applyAlignment="1">
      <alignment horizontal="center" vertical="center"/>
    </xf>
    <xf numFmtId="169" fontId="15" fillId="0" borderId="2" xfId="0" applyNumberFormat="1" applyFont="1" applyFill="1" applyBorder="1" applyAlignment="1">
      <alignment horizontal="center" vertical="center"/>
    </xf>
    <xf numFmtId="169" fontId="14" fillId="0" borderId="2" xfId="0" applyNumberFormat="1" applyFont="1" applyFill="1" applyBorder="1" applyAlignment="1">
      <alignment horizontal="center" vertical="center"/>
    </xf>
    <xf numFmtId="16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/>
    <xf numFmtId="2" fontId="19" fillId="5" borderId="2" xfId="1" applyNumberFormat="1" applyFont="1" applyFill="1" applyBorder="1" applyAlignment="1" applyProtection="1">
      <alignment horizontal="center" vertical="center" wrapText="1"/>
    </xf>
    <xf numFmtId="2" fontId="20" fillId="5" borderId="2" xfId="1" applyNumberFormat="1" applyFont="1" applyFill="1" applyBorder="1" applyAlignment="1" applyProtection="1">
      <alignment horizontal="center" vertical="center" wrapText="1"/>
    </xf>
    <xf numFmtId="2" fontId="20" fillId="5" borderId="2" xfId="0" applyNumberFormat="1" applyFont="1" applyFill="1" applyBorder="1" applyAlignment="1" applyProtection="1">
      <alignment horizontal="center" vertical="center" wrapText="1"/>
    </xf>
    <xf numFmtId="4" fontId="29" fillId="0" borderId="3" xfId="0" applyNumberFormat="1" applyFont="1" applyFill="1" applyBorder="1" applyAlignment="1">
      <alignment vertical="center" wrapText="1" readingOrder="1"/>
    </xf>
    <xf numFmtId="2" fontId="30" fillId="0" borderId="3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49" fontId="6" fillId="5" borderId="2" xfId="0" applyNumberFormat="1" applyFont="1" applyFill="1" applyBorder="1" applyAlignment="1">
      <alignment horizontal="left" vertical="top" wrapText="1"/>
    </xf>
    <xf numFmtId="49" fontId="7" fillId="5" borderId="2" xfId="0" applyNumberFormat="1" applyFont="1" applyFill="1" applyBorder="1" applyAlignment="1">
      <alignment horizontal="left" vertical="top" wrapText="1"/>
    </xf>
    <xf numFmtId="49" fontId="6" fillId="5" borderId="2" xfId="0" applyNumberFormat="1" applyFont="1" applyFill="1" applyBorder="1" applyAlignment="1">
      <alignment horizontal="left" vertical="center" wrapText="1"/>
    </xf>
    <xf numFmtId="0" fontId="20" fillId="5" borderId="2" xfId="0" applyFont="1" applyFill="1" applyBorder="1" applyAlignment="1">
      <alignment vertical="top" wrapText="1"/>
    </xf>
    <xf numFmtId="4" fontId="20" fillId="0" borderId="2" xfId="0" applyNumberFormat="1" applyFont="1" applyFill="1" applyBorder="1" applyAlignment="1" applyProtection="1">
      <alignment horizontal="center" vertical="center" wrapText="1"/>
    </xf>
    <xf numFmtId="2" fontId="19" fillId="5" borderId="2" xfId="0" applyNumberFormat="1" applyFont="1" applyFill="1" applyBorder="1" applyAlignment="1" applyProtection="1">
      <alignment horizontal="center" vertical="center" wrapText="1"/>
    </xf>
    <xf numFmtId="4" fontId="20" fillId="0" borderId="2" xfId="1" applyNumberFormat="1" applyFont="1" applyFill="1" applyBorder="1" applyAlignment="1" applyProtection="1">
      <alignment horizontal="center" vertical="center" wrapText="1"/>
    </xf>
    <xf numFmtId="4" fontId="19" fillId="0" borderId="2" xfId="1" applyNumberFormat="1" applyFont="1" applyFill="1" applyBorder="1" applyAlignment="1" applyProtection="1">
      <alignment horizontal="center" vertical="center" wrapText="1"/>
    </xf>
    <xf numFmtId="4" fontId="19" fillId="0" borderId="2" xfId="0" applyNumberFormat="1" applyFont="1" applyFill="1" applyBorder="1" applyAlignment="1">
      <alignment vertical="center"/>
    </xf>
    <xf numFmtId="4" fontId="20" fillId="0" borderId="2" xfId="0" applyNumberFormat="1" applyFont="1" applyFill="1" applyBorder="1" applyAlignment="1">
      <alignment vertical="center"/>
    </xf>
    <xf numFmtId="4" fontId="19" fillId="0" borderId="2" xfId="0" applyNumberFormat="1" applyFont="1" applyFill="1" applyBorder="1" applyAlignment="1" applyProtection="1">
      <alignment horizontal="center" vertical="center" wrapText="1"/>
    </xf>
    <xf numFmtId="2" fontId="29" fillId="0" borderId="4" xfId="0" applyNumberFormat="1" applyFont="1" applyFill="1" applyBorder="1" applyAlignment="1">
      <alignment horizontal="right" vertical="center" wrapText="1" readingOrder="1"/>
    </xf>
    <xf numFmtId="0" fontId="29" fillId="3" borderId="0" xfId="0" applyNumberFormat="1" applyFont="1" applyFill="1" applyBorder="1" applyAlignment="1">
      <alignment horizontal="left" vertical="top" wrapText="1" readingOrder="1"/>
    </xf>
    <xf numFmtId="0" fontId="29" fillId="0" borderId="0" xfId="0" applyNumberFormat="1" applyFont="1" applyFill="1" applyBorder="1" applyAlignment="1">
      <alignment horizontal="center" vertical="center" wrapText="1" readingOrder="1"/>
    </xf>
    <xf numFmtId="2" fontId="29" fillId="0" borderId="0" xfId="0" applyNumberFormat="1" applyFont="1" applyFill="1" applyBorder="1" applyAlignment="1">
      <alignment horizontal="right" vertical="center" wrapText="1" readingOrder="1"/>
    </xf>
    <xf numFmtId="0" fontId="7" fillId="0" borderId="16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36" fillId="0" borderId="2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4" fontId="36" fillId="0" borderId="2" xfId="0" applyNumberFormat="1" applyFont="1" applyBorder="1" applyAlignment="1">
      <alignment horizontal="right"/>
    </xf>
    <xf numFmtId="0" fontId="37" fillId="0" borderId="2" xfId="0" applyNumberFormat="1" applyFont="1" applyFill="1" applyBorder="1" applyAlignment="1">
      <alignment horizontal="justify" vertical="center" wrapText="1"/>
    </xf>
    <xf numFmtId="0" fontId="6" fillId="0" borderId="19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" fontId="6" fillId="0" borderId="2" xfId="0" applyNumberFormat="1" applyFont="1" applyBorder="1" applyAlignment="1">
      <alignment horizontal="right"/>
    </xf>
    <xf numFmtId="0" fontId="38" fillId="0" borderId="2" xfId="0" applyNumberFormat="1" applyFont="1" applyFill="1" applyBorder="1" applyAlignment="1">
      <alignment horizontal="justify" vertical="center" wrapText="1"/>
    </xf>
    <xf numFmtId="0" fontId="7" fillId="0" borderId="19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4" fontId="7" fillId="0" borderId="2" xfId="0" applyNumberFormat="1" applyFont="1" applyBorder="1" applyAlignment="1">
      <alignment horizontal="right"/>
    </xf>
    <xf numFmtId="49" fontId="38" fillId="0" borderId="2" xfId="0" applyNumberFormat="1" applyFont="1" applyFill="1" applyBorder="1" applyAlignment="1">
      <alignment horizontal="center" vertical="center" wrapText="1"/>
    </xf>
    <xf numFmtId="0" fontId="38" fillId="0" borderId="2" xfId="0" applyNumberFormat="1" applyFont="1" applyFill="1" applyBorder="1" applyAlignment="1">
      <alignment horizontal="center" vertical="center" wrapText="1"/>
    </xf>
    <xf numFmtId="49" fontId="38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49" fontId="6" fillId="0" borderId="8" xfId="0" applyNumberFormat="1" applyFont="1" applyBorder="1" applyAlignment="1">
      <alignment horizontal="left"/>
    </xf>
    <xf numFmtId="0" fontId="6" fillId="0" borderId="20" xfId="0" applyFont="1" applyBorder="1" applyAlignment="1">
      <alignment vertical="top" wrapText="1"/>
    </xf>
    <xf numFmtId="49" fontId="6" fillId="2" borderId="21" xfId="0" applyNumberFormat="1" applyFont="1" applyFill="1" applyBorder="1" applyAlignment="1">
      <alignment vertical="top" wrapText="1"/>
    </xf>
    <xf numFmtId="49" fontId="6" fillId="2" borderId="9" xfId="0" applyNumberFormat="1" applyFont="1" applyFill="1" applyBorder="1" applyAlignment="1">
      <alignment vertical="top" wrapText="1"/>
    </xf>
    <xf numFmtId="49" fontId="6" fillId="2" borderId="22" xfId="0" applyNumberFormat="1" applyFont="1" applyFill="1" applyBorder="1" applyAlignment="1">
      <alignment vertical="top" wrapText="1"/>
    </xf>
    <xf numFmtId="4" fontId="6" fillId="2" borderId="21" xfId="0" applyNumberFormat="1" applyFont="1" applyFill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49" fontId="7" fillId="2" borderId="2" xfId="0" applyNumberFormat="1" applyFont="1" applyFill="1" applyBorder="1" applyAlignment="1">
      <alignment vertical="top" wrapText="1"/>
    </xf>
    <xf numFmtId="4" fontId="7" fillId="2" borderId="1" xfId="0" applyNumberFormat="1" applyFont="1" applyFill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49" fontId="7" fillId="2" borderId="10" xfId="0" applyNumberFormat="1" applyFont="1" applyFill="1" applyBorder="1" applyAlignment="1">
      <alignment vertical="top" wrapText="1"/>
    </xf>
    <xf numFmtId="4" fontId="7" fillId="2" borderId="24" xfId="0" applyNumberFormat="1" applyFont="1" applyFill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49" fontId="7" fillId="2" borderId="11" xfId="0" applyNumberFormat="1" applyFont="1" applyFill="1" applyBorder="1" applyAlignment="1">
      <alignment vertical="top" wrapText="1"/>
    </xf>
    <xf numFmtId="4" fontId="7" fillId="2" borderId="2" xfId="0" applyNumberFormat="1" applyFont="1" applyFill="1" applyBorder="1" applyAlignment="1">
      <alignment vertical="top" wrapText="1"/>
    </xf>
    <xf numFmtId="49" fontId="7" fillId="2" borderId="24" xfId="0" applyNumberFormat="1" applyFont="1" applyFill="1" applyBorder="1" applyAlignment="1">
      <alignment vertical="top" wrapText="1"/>
    </xf>
    <xf numFmtId="49" fontId="7" fillId="2" borderId="0" xfId="0" applyNumberFormat="1" applyFont="1" applyFill="1" applyBorder="1" applyAlignment="1">
      <alignment vertical="top" wrapText="1"/>
    </xf>
    <xf numFmtId="4" fontId="7" fillId="2" borderId="22" xfId="0" applyNumberFormat="1" applyFont="1" applyFill="1" applyBorder="1" applyAlignment="1">
      <alignment vertical="top" wrapText="1"/>
    </xf>
    <xf numFmtId="49" fontId="7" fillId="2" borderId="19" xfId="0" applyNumberFormat="1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39" fillId="2" borderId="23" xfId="0" applyFont="1" applyFill="1" applyBorder="1" applyAlignment="1">
      <alignment vertical="top" wrapText="1"/>
    </xf>
    <xf numFmtId="4" fontId="7" fillId="2" borderId="9" xfId="0" applyNumberFormat="1" applyFont="1" applyFill="1" applyBorder="1" applyAlignment="1">
      <alignment vertical="top" wrapText="1"/>
    </xf>
    <xf numFmtId="49" fontId="7" fillId="2" borderId="21" xfId="0" applyNumberFormat="1" applyFont="1" applyFill="1" applyBorder="1" applyAlignment="1">
      <alignment vertical="top" wrapText="1"/>
    </xf>
    <xf numFmtId="0" fontId="40" fillId="2" borderId="23" xfId="0" applyFont="1" applyFill="1" applyBorder="1" applyAlignment="1">
      <alignment vertical="top" wrapText="1"/>
    </xf>
    <xf numFmtId="49" fontId="40" fillId="2" borderId="26" xfId="0" applyNumberFormat="1" applyFont="1" applyFill="1" applyBorder="1" applyAlignment="1">
      <alignment vertical="top" wrapText="1"/>
    </xf>
    <xf numFmtId="4" fontId="40" fillId="2" borderId="26" xfId="0" applyNumberFormat="1" applyFont="1" applyFill="1" applyBorder="1" applyAlignment="1">
      <alignment vertical="top" wrapText="1"/>
    </xf>
    <xf numFmtId="0" fontId="40" fillId="2" borderId="0" xfId="0" applyFont="1" applyFill="1" applyBorder="1" applyAlignment="1">
      <alignment vertical="top" wrapText="1"/>
    </xf>
    <xf numFmtId="49" fontId="7" fillId="2" borderId="26" xfId="0" applyNumberFormat="1" applyFont="1" applyFill="1" applyBorder="1" applyAlignment="1">
      <alignment vertical="top" wrapText="1"/>
    </xf>
    <xf numFmtId="4" fontId="7" fillId="2" borderId="26" xfId="0" applyNumberFormat="1" applyFont="1" applyFill="1" applyBorder="1" applyAlignment="1">
      <alignment vertical="top" wrapText="1"/>
    </xf>
    <xf numFmtId="0" fontId="40" fillId="2" borderId="27" xfId="0" applyFont="1" applyFill="1" applyBorder="1" applyAlignment="1">
      <alignment horizontal="left" vertical="top" wrapText="1"/>
    </xf>
    <xf numFmtId="49" fontId="40" fillId="2" borderId="28" xfId="0" applyNumberFormat="1" applyFont="1" applyFill="1" applyBorder="1" applyAlignment="1">
      <alignment vertical="top" wrapText="1"/>
    </xf>
    <xf numFmtId="49" fontId="40" fillId="2" borderId="29" xfId="0" applyNumberFormat="1" applyFont="1" applyFill="1" applyBorder="1" applyAlignment="1">
      <alignment vertical="top" wrapText="1"/>
    </xf>
    <xf numFmtId="4" fontId="40" fillId="2" borderId="30" xfId="0" applyNumberFormat="1" applyFont="1" applyFill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49" fontId="6" fillId="2" borderId="31" xfId="0" applyNumberFormat="1" applyFont="1" applyFill="1" applyBorder="1" applyAlignment="1">
      <alignment vertical="top" wrapText="1"/>
    </xf>
    <xf numFmtId="49" fontId="6" fillId="2" borderId="32" xfId="0" applyNumberFormat="1" applyFont="1" applyFill="1" applyBorder="1" applyAlignment="1">
      <alignment vertical="top" wrapText="1"/>
    </xf>
    <xf numFmtId="4" fontId="6" fillId="2" borderId="33" xfId="0" applyNumberFormat="1" applyFont="1" applyFill="1" applyBorder="1" applyAlignment="1">
      <alignment vertical="top" wrapText="1"/>
    </xf>
    <xf numFmtId="49" fontId="7" fillId="2" borderId="31" xfId="0" applyNumberFormat="1" applyFont="1" applyFill="1" applyBorder="1" applyAlignment="1">
      <alignment vertical="top" wrapText="1"/>
    </xf>
    <xf numFmtId="49" fontId="7" fillId="2" borderId="18" xfId="0" applyNumberFormat="1" applyFont="1" applyFill="1" applyBorder="1" applyAlignment="1">
      <alignment vertical="top" wrapText="1"/>
    </xf>
    <xf numFmtId="4" fontId="7" fillId="2" borderId="34" xfId="0" applyNumberFormat="1" applyFont="1" applyFill="1" applyBorder="1" applyAlignment="1">
      <alignment vertical="top" wrapText="1"/>
    </xf>
    <xf numFmtId="0" fontId="7" fillId="0" borderId="35" xfId="0" applyFont="1" applyBorder="1" applyAlignment="1">
      <alignment vertical="top" wrapText="1"/>
    </xf>
    <xf numFmtId="49" fontId="7" fillId="2" borderId="36" xfId="0" applyNumberFormat="1" applyFont="1" applyFill="1" applyBorder="1" applyAlignment="1">
      <alignment vertical="top" wrapText="1"/>
    </xf>
    <xf numFmtId="4" fontId="7" fillId="2" borderId="37" xfId="0" applyNumberFormat="1" applyFont="1" applyFill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49" fontId="6" fillId="2" borderId="38" xfId="0" applyNumberFormat="1" applyFont="1" applyFill="1" applyBorder="1" applyAlignment="1">
      <alignment vertical="top" wrapText="1"/>
    </xf>
    <xf numFmtId="4" fontId="6" fillId="2" borderId="30" xfId="0" applyNumberFormat="1" applyFont="1" applyFill="1" applyBorder="1" applyAlignment="1">
      <alignment vertical="top" wrapText="1"/>
    </xf>
    <xf numFmtId="49" fontId="7" fillId="2" borderId="38" xfId="0" applyNumberFormat="1" applyFont="1" applyFill="1" applyBorder="1" applyAlignment="1">
      <alignment vertical="top" wrapText="1"/>
    </xf>
    <xf numFmtId="49" fontId="7" fillId="2" borderId="29" xfId="0" applyNumberFormat="1" applyFont="1" applyFill="1" applyBorder="1" applyAlignment="1">
      <alignment vertical="top" wrapText="1"/>
    </xf>
    <xf numFmtId="4" fontId="7" fillId="2" borderId="39" xfId="0" applyNumberFormat="1" applyFont="1" applyFill="1" applyBorder="1" applyAlignment="1">
      <alignment vertical="top" wrapText="1"/>
    </xf>
    <xf numFmtId="49" fontId="7" fillId="2" borderId="40" xfId="0" applyNumberFormat="1" applyFont="1" applyFill="1" applyBorder="1" applyAlignment="1">
      <alignment vertical="top" wrapText="1"/>
    </xf>
    <xf numFmtId="49" fontId="6" fillId="2" borderId="26" xfId="0" applyNumberFormat="1" applyFont="1" applyFill="1" applyBorder="1" applyAlignment="1">
      <alignment vertical="top" wrapText="1"/>
    </xf>
    <xf numFmtId="4" fontId="6" fillId="2" borderId="26" xfId="0" applyNumberFormat="1" applyFont="1" applyFill="1" applyBorder="1" applyAlignment="1">
      <alignment vertical="top" wrapText="1"/>
    </xf>
    <xf numFmtId="49" fontId="39" fillId="2" borderId="26" xfId="0" applyNumberFormat="1" applyFont="1" applyFill="1" applyBorder="1" applyAlignment="1">
      <alignment vertical="top" wrapText="1"/>
    </xf>
    <xf numFmtId="4" fontId="39" fillId="2" borderId="26" xfId="0" applyNumberFormat="1" applyFont="1" applyFill="1" applyBorder="1" applyAlignment="1">
      <alignment vertical="top" wrapText="1"/>
    </xf>
    <xf numFmtId="49" fontId="40" fillId="2" borderId="40" xfId="0" applyNumberFormat="1" applyFont="1" applyFill="1" applyBorder="1" applyAlignment="1">
      <alignment vertical="top" wrapText="1"/>
    </xf>
    <xf numFmtId="4" fontId="40" fillId="2" borderId="39" xfId="0" applyNumberFormat="1" applyFont="1" applyFill="1" applyBorder="1" applyAlignment="1">
      <alignment vertical="top" wrapText="1"/>
    </xf>
    <xf numFmtId="49" fontId="40" fillId="2" borderId="27" xfId="0" applyNumberFormat="1" applyFont="1" applyFill="1" applyBorder="1" applyAlignment="1">
      <alignment vertical="top" wrapText="1"/>
    </xf>
    <xf numFmtId="49" fontId="40" fillId="2" borderId="38" xfId="0" applyNumberFormat="1" applyFont="1" applyFill="1" applyBorder="1" applyAlignment="1">
      <alignment vertical="top" wrapText="1"/>
    </xf>
    <xf numFmtId="49" fontId="7" fillId="2" borderId="27" xfId="0" applyNumberFormat="1" applyFont="1" applyFill="1" applyBorder="1" applyAlignment="1">
      <alignment vertical="top" wrapText="1"/>
    </xf>
    <xf numFmtId="0" fontId="40" fillId="2" borderId="23" xfId="0" applyFont="1" applyFill="1" applyBorder="1" applyAlignment="1">
      <alignment horizontal="left" vertical="top" wrapText="1"/>
    </xf>
    <xf numFmtId="0" fontId="6" fillId="2" borderId="23" xfId="0" applyFont="1" applyFill="1" applyBorder="1" applyAlignment="1">
      <alignment horizontal="left" vertical="top" wrapText="1"/>
    </xf>
    <xf numFmtId="0" fontId="6" fillId="0" borderId="23" xfId="0" applyFont="1" applyBorder="1" applyAlignment="1">
      <alignment vertical="top" wrapText="1"/>
    </xf>
    <xf numFmtId="0" fontId="40" fillId="0" borderId="23" xfId="0" applyFont="1" applyBorder="1" applyAlignment="1">
      <alignment vertical="top" wrapText="1"/>
    </xf>
    <xf numFmtId="0" fontId="40" fillId="0" borderId="17" xfId="0" applyFont="1" applyBorder="1" applyAlignment="1">
      <alignment vertical="top" wrapText="1"/>
    </xf>
    <xf numFmtId="49" fontId="40" fillId="2" borderId="18" xfId="0" applyNumberFormat="1" applyFont="1" applyFill="1" applyBorder="1" applyAlignment="1">
      <alignment vertical="top" wrapText="1"/>
    </xf>
    <xf numFmtId="4" fontId="40" fillId="2" borderId="18" xfId="0" applyNumberFormat="1" applyFont="1" applyFill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4" fontId="7" fillId="2" borderId="38" xfId="0" applyNumberFormat="1" applyFont="1" applyFill="1" applyBorder="1" applyAlignment="1">
      <alignment vertical="top" wrapText="1"/>
    </xf>
    <xf numFmtId="49" fontId="7" fillId="2" borderId="28" xfId="0" applyNumberFormat="1" applyFont="1" applyFill="1" applyBorder="1" applyAlignment="1">
      <alignment vertical="top" wrapText="1"/>
    </xf>
    <xf numFmtId="4" fontId="40" fillId="2" borderId="38" xfId="0" applyNumberFormat="1" applyFont="1" applyFill="1" applyBorder="1" applyAlignment="1">
      <alignment vertical="top" wrapText="1"/>
    </xf>
    <xf numFmtId="4" fontId="7" fillId="2" borderId="18" xfId="0" applyNumberFormat="1" applyFont="1" applyFill="1" applyBorder="1" applyAlignment="1">
      <alignment vertical="top" wrapText="1"/>
    </xf>
    <xf numFmtId="0" fontId="39" fillId="2" borderId="41" xfId="0" applyFont="1" applyFill="1" applyBorder="1" applyAlignment="1">
      <alignment vertical="top" wrapText="1"/>
    </xf>
    <xf numFmtId="0" fontId="40" fillId="2" borderId="17" xfId="0" applyFont="1" applyFill="1" applyBorder="1" applyAlignment="1">
      <alignment vertical="top" wrapText="1"/>
    </xf>
    <xf numFmtId="49" fontId="6" fillId="2" borderId="27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 wrapText="1"/>
    </xf>
    <xf numFmtId="0" fontId="6" fillId="0" borderId="20" xfId="0" applyFont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49" fontId="6" fillId="0" borderId="9" xfId="0" applyNumberFormat="1" applyFont="1" applyBorder="1" applyAlignment="1">
      <alignment horizontal="left"/>
    </xf>
    <xf numFmtId="4" fontId="6" fillId="0" borderId="21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0" fontId="37" fillId="0" borderId="8" xfId="0" applyNumberFormat="1" applyFont="1" applyFill="1" applyBorder="1" applyAlignment="1">
      <alignment horizontal="justify" vertical="center" wrapText="1"/>
    </xf>
    <xf numFmtId="172" fontId="37" fillId="0" borderId="8" xfId="0" applyNumberFormat="1" applyFont="1" applyFill="1" applyBorder="1" applyAlignment="1">
      <alignment horizontal="justify" vertical="center" wrapText="1"/>
    </xf>
    <xf numFmtId="0" fontId="38" fillId="0" borderId="8" xfId="0" applyNumberFormat="1" applyFont="1" applyFill="1" applyBorder="1" applyAlignment="1">
      <alignment horizontal="justify" vertical="center" wrapText="1"/>
    </xf>
    <xf numFmtId="49" fontId="7" fillId="0" borderId="2" xfId="0" applyNumberFormat="1" applyFont="1" applyBorder="1" applyAlignment="1">
      <alignment horizontal="left"/>
    </xf>
    <xf numFmtId="0" fontId="37" fillId="0" borderId="0" xfId="0" applyNumberFormat="1" applyFont="1" applyFill="1" applyBorder="1" applyAlignment="1">
      <alignment horizontal="justify" vertical="center" wrapText="1"/>
    </xf>
    <xf numFmtId="49" fontId="6" fillId="0" borderId="26" xfId="0" applyNumberFormat="1" applyFont="1" applyBorder="1" applyAlignment="1">
      <alignment vertical="top" wrapText="1"/>
    </xf>
    <xf numFmtId="4" fontId="6" fillId="0" borderId="26" xfId="0" applyNumberFormat="1" applyFont="1" applyBorder="1" applyAlignment="1">
      <alignment vertical="top" wrapText="1"/>
    </xf>
    <xf numFmtId="49" fontId="7" fillId="0" borderId="26" xfId="0" applyNumberFormat="1" applyFont="1" applyBorder="1" applyAlignment="1">
      <alignment vertical="top" wrapText="1"/>
    </xf>
    <xf numFmtId="4" fontId="7" fillId="0" borderId="26" xfId="0" applyNumberFormat="1" applyFont="1" applyBorder="1" applyAlignment="1">
      <alignment vertical="top" wrapText="1"/>
    </xf>
    <xf numFmtId="0" fontId="7" fillId="0" borderId="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2" borderId="23" xfId="0" applyFont="1" applyFill="1" applyBorder="1" applyAlignment="1">
      <alignment vertical="top" wrapText="1"/>
    </xf>
    <xf numFmtId="0" fontId="7" fillId="0" borderId="2" xfId="0" applyFont="1" applyBorder="1"/>
    <xf numFmtId="0" fontId="7" fillId="10" borderId="17" xfId="0" applyFont="1" applyFill="1" applyBorder="1" applyAlignment="1">
      <alignment vertical="top" wrapText="1"/>
    </xf>
    <xf numFmtId="0" fontId="6" fillId="10" borderId="18" xfId="0" applyFont="1" applyFill="1" applyBorder="1" applyAlignment="1">
      <alignment vertical="top" wrapText="1"/>
    </xf>
    <xf numFmtId="4" fontId="7" fillId="10" borderId="18" xfId="0" applyNumberFormat="1" applyFont="1" applyFill="1" applyBorder="1" applyAlignment="1">
      <alignment vertical="top" wrapText="1"/>
    </xf>
    <xf numFmtId="0" fontId="41" fillId="0" borderId="0" xfId="0" applyFont="1" applyFill="1" applyBorder="1"/>
    <xf numFmtId="49" fontId="41" fillId="0" borderId="0" xfId="2" applyNumberFormat="1" applyFont="1" applyFill="1" applyBorder="1" applyAlignment="1"/>
    <xf numFmtId="167" fontId="41" fillId="0" borderId="0" xfId="2" applyNumberFormat="1" applyFont="1" applyFill="1" applyBorder="1" applyAlignment="1"/>
    <xf numFmtId="0" fontId="44" fillId="0" borderId="2" xfId="0" applyFont="1" applyBorder="1" applyAlignment="1">
      <alignment horizontal="center"/>
    </xf>
    <xf numFmtId="0" fontId="43" fillId="0" borderId="2" xfId="0" applyFont="1" applyBorder="1" applyAlignment="1">
      <alignment horizontal="left" wrapText="1"/>
    </xf>
    <xf numFmtId="4" fontId="44" fillId="0" borderId="2" xfId="0" applyNumberFormat="1" applyFont="1" applyBorder="1" applyAlignment="1">
      <alignment horizontal="right"/>
    </xf>
    <xf numFmtId="0" fontId="45" fillId="0" borderId="2" xfId="0" applyNumberFormat="1" applyFont="1" applyFill="1" applyBorder="1" applyAlignment="1">
      <alignment horizontal="justify" vertical="center" wrapText="1"/>
    </xf>
    <xf numFmtId="0" fontId="43" fillId="0" borderId="2" xfId="0" applyFont="1" applyBorder="1" applyAlignment="1">
      <alignment horizontal="center"/>
    </xf>
    <xf numFmtId="4" fontId="43" fillId="0" borderId="2" xfId="0" applyNumberFormat="1" applyFont="1" applyBorder="1" applyAlignment="1">
      <alignment horizontal="right"/>
    </xf>
    <xf numFmtId="0" fontId="46" fillId="0" borderId="2" xfId="0" applyNumberFormat="1" applyFont="1" applyFill="1" applyBorder="1" applyAlignment="1">
      <alignment horizontal="justify" vertical="center" wrapText="1"/>
    </xf>
    <xf numFmtId="0" fontId="42" fillId="0" borderId="2" xfId="0" applyFont="1" applyBorder="1" applyAlignment="1">
      <alignment horizontal="center"/>
    </xf>
    <xf numFmtId="4" fontId="42" fillId="0" borderId="2" xfId="0" applyNumberFormat="1" applyFont="1" applyBorder="1" applyAlignment="1">
      <alignment horizontal="right"/>
    </xf>
    <xf numFmtId="49" fontId="46" fillId="0" borderId="2" xfId="0" applyNumberFormat="1" applyFont="1" applyFill="1" applyBorder="1" applyAlignment="1">
      <alignment horizontal="center" vertical="center" wrapText="1"/>
    </xf>
    <xf numFmtId="0" fontId="46" fillId="0" borderId="2" xfId="0" applyNumberFormat="1" applyFont="1" applyFill="1" applyBorder="1" applyAlignment="1">
      <alignment horizontal="center" vertical="center" wrapText="1"/>
    </xf>
    <xf numFmtId="0" fontId="43" fillId="0" borderId="2" xfId="0" applyFont="1" applyBorder="1" applyAlignment="1">
      <alignment horizontal="left"/>
    </xf>
    <xf numFmtId="0" fontId="42" fillId="0" borderId="2" xfId="0" applyFont="1" applyBorder="1" applyAlignment="1">
      <alignment vertical="top" wrapText="1"/>
    </xf>
    <xf numFmtId="49" fontId="42" fillId="2" borderId="2" xfId="0" applyNumberFormat="1" applyFont="1" applyFill="1" applyBorder="1" applyAlignment="1">
      <alignment vertical="top" wrapText="1"/>
    </xf>
    <xf numFmtId="4" fontId="42" fillId="2" borderId="2" xfId="0" applyNumberFormat="1" applyFont="1" applyFill="1" applyBorder="1" applyAlignment="1">
      <alignment vertical="top" wrapText="1"/>
    </xf>
    <xf numFmtId="49" fontId="43" fillId="0" borderId="2" xfId="0" applyNumberFormat="1" applyFont="1" applyBorder="1" applyAlignment="1">
      <alignment horizontal="left"/>
    </xf>
    <xf numFmtId="49" fontId="42" fillId="0" borderId="2" xfId="0" applyNumberFormat="1" applyFont="1" applyBorder="1" applyAlignment="1">
      <alignment horizontal="left"/>
    </xf>
    <xf numFmtId="0" fontId="42" fillId="0" borderId="2" xfId="0" applyFont="1" applyBorder="1" applyAlignment="1">
      <alignment wrapText="1"/>
    </xf>
    <xf numFmtId="0" fontId="42" fillId="0" borderId="2" xfId="0" applyFont="1" applyBorder="1"/>
    <xf numFmtId="0" fontId="7" fillId="0" borderId="0" xfId="0" applyFont="1" applyFill="1" applyBorder="1"/>
    <xf numFmtId="0" fontId="42" fillId="0" borderId="0" xfId="0" applyFont="1" applyFill="1" applyBorder="1"/>
    <xf numFmtId="4" fontId="7" fillId="9" borderId="5" xfId="0" applyNumberFormat="1" applyFont="1" applyFill="1" applyBorder="1" applyAlignment="1">
      <alignment horizontal="center" vertical="center" wrapText="1" readingOrder="1"/>
    </xf>
    <xf numFmtId="0" fontId="43" fillId="5" borderId="2" xfId="0" applyFont="1" applyFill="1" applyBorder="1" applyAlignment="1">
      <alignment wrapText="1"/>
    </xf>
    <xf numFmtId="49" fontId="42" fillId="5" borderId="2" xfId="0" applyNumberFormat="1" applyFont="1" applyFill="1" applyBorder="1" applyAlignment="1">
      <alignment horizontal="left" vertical="top" wrapText="1"/>
    </xf>
    <xf numFmtId="49" fontId="43" fillId="5" borderId="2" xfId="0" applyNumberFormat="1" applyFont="1" applyFill="1" applyBorder="1" applyAlignment="1">
      <alignment horizontal="left" vertical="top" wrapText="1"/>
    </xf>
    <xf numFmtId="0" fontId="47" fillId="5" borderId="2" xfId="0" applyFont="1" applyFill="1" applyBorder="1" applyAlignment="1">
      <alignment vertical="top" wrapText="1"/>
    </xf>
    <xf numFmtId="0" fontId="48" fillId="5" borderId="2" xfId="0" applyFont="1" applyFill="1" applyBorder="1" applyAlignment="1">
      <alignment vertical="top" wrapText="1"/>
    </xf>
    <xf numFmtId="49" fontId="42" fillId="5" borderId="2" xfId="0" applyNumberFormat="1" applyFont="1" applyFill="1" applyBorder="1" applyAlignment="1">
      <alignment horizontal="left" vertical="center" wrapText="1"/>
    </xf>
    <xf numFmtId="0" fontId="43" fillId="5" borderId="2" xfId="0" applyFont="1" applyFill="1" applyBorder="1" applyAlignment="1">
      <alignment vertical="top" wrapText="1"/>
    </xf>
    <xf numFmtId="49" fontId="42" fillId="0" borderId="0" xfId="0" applyNumberFormat="1" applyFont="1" applyFill="1" applyBorder="1"/>
    <xf numFmtId="0" fontId="43" fillId="0" borderId="2" xfId="0" applyFont="1" applyBorder="1" applyAlignment="1">
      <alignment vertical="top" wrapText="1"/>
    </xf>
    <xf numFmtId="4" fontId="43" fillId="5" borderId="2" xfId="0" applyNumberFormat="1" applyFont="1" applyFill="1" applyBorder="1" applyAlignment="1">
      <alignment vertical="top" wrapText="1"/>
    </xf>
    <xf numFmtId="3" fontId="7" fillId="0" borderId="2" xfId="0" applyNumberFormat="1" applyFont="1" applyFill="1" applyBorder="1" applyAlignment="1" applyProtection="1">
      <alignment vertical="top" wrapText="1"/>
      <protection locked="0"/>
    </xf>
    <xf numFmtId="3" fontId="7" fillId="2" borderId="2" xfId="1" applyNumberFormat="1" applyFont="1" applyFill="1" applyBorder="1" applyAlignment="1" applyProtection="1">
      <alignment horizontal="left" vertical="top" wrapText="1"/>
      <protection locked="0"/>
    </xf>
    <xf numFmtId="3" fontId="7" fillId="2" borderId="2" xfId="0" applyNumberFormat="1" applyFont="1" applyFill="1" applyBorder="1" applyAlignment="1" applyProtection="1">
      <alignment horizontal="left" vertical="center" wrapText="1"/>
      <protection locked="0"/>
    </xf>
    <xf numFmtId="0" fontId="49" fillId="0" borderId="2" xfId="0" applyFont="1" applyBorder="1" applyAlignment="1">
      <alignment horizontal="center"/>
    </xf>
    <xf numFmtId="4" fontId="49" fillId="0" borderId="2" xfId="0" applyNumberFormat="1" applyFont="1" applyBorder="1" applyAlignment="1">
      <alignment horizontal="right"/>
    </xf>
    <xf numFmtId="0" fontId="6" fillId="5" borderId="2" xfId="0" applyFont="1" applyFill="1" applyBorder="1" applyAlignment="1">
      <alignment wrapText="1"/>
    </xf>
    <xf numFmtId="0" fontId="19" fillId="5" borderId="2" xfId="0" applyFont="1" applyFill="1" applyBorder="1" applyAlignment="1">
      <alignment vertical="top" wrapText="1"/>
    </xf>
    <xf numFmtId="49" fontId="7" fillId="5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top" wrapText="1"/>
    </xf>
    <xf numFmtId="0" fontId="6" fillId="5" borderId="2" xfId="0" applyFont="1" applyFill="1" applyBorder="1" applyAlignment="1">
      <alignment vertical="top" wrapText="1"/>
    </xf>
    <xf numFmtId="4" fontId="6" fillId="5" borderId="2" xfId="0" applyNumberFormat="1" applyFont="1" applyFill="1" applyBorder="1" applyAlignment="1">
      <alignment vertical="top" wrapText="1"/>
    </xf>
    <xf numFmtId="49" fontId="42" fillId="0" borderId="0" xfId="0" applyNumberFormat="1" applyFont="1" applyFill="1" applyBorder="1" applyAlignment="1">
      <alignment horizontal="right"/>
    </xf>
    <xf numFmtId="0" fontId="24" fillId="0" borderId="0" xfId="0" applyFont="1" applyAlignment="1">
      <alignment horizontal="right"/>
    </xf>
    <xf numFmtId="49" fontId="38" fillId="0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vertical="top" wrapText="1"/>
    </xf>
    <xf numFmtId="4" fontId="6" fillId="2" borderId="2" xfId="0" applyNumberFormat="1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/>
    </xf>
    <xf numFmtId="0" fontId="6" fillId="2" borderId="2" xfId="0" applyFont="1" applyFill="1" applyBorder="1" applyAlignment="1">
      <alignment vertical="top" wrapText="1"/>
    </xf>
    <xf numFmtId="172" fontId="37" fillId="0" borderId="2" xfId="0" applyNumberFormat="1" applyFont="1" applyFill="1" applyBorder="1" applyAlignment="1">
      <alignment horizontal="justify" vertical="center" wrapText="1"/>
    </xf>
    <xf numFmtId="49" fontId="6" fillId="0" borderId="2" xfId="0" applyNumberFormat="1" applyFont="1" applyBorder="1" applyAlignment="1">
      <alignment vertical="top" wrapText="1"/>
    </xf>
    <xf numFmtId="4" fontId="6" fillId="0" borderId="2" xfId="0" applyNumberFormat="1" applyFont="1" applyBorder="1" applyAlignment="1">
      <alignment vertical="top" wrapText="1"/>
    </xf>
    <xf numFmtId="49" fontId="7" fillId="0" borderId="2" xfId="0" applyNumberFormat="1" applyFont="1" applyBorder="1" applyAlignment="1">
      <alignment vertical="top" wrapText="1"/>
    </xf>
    <xf numFmtId="4" fontId="7" fillId="0" borderId="2" xfId="0" applyNumberFormat="1" applyFont="1" applyBorder="1" applyAlignment="1">
      <alignment vertical="top" wrapText="1"/>
    </xf>
    <xf numFmtId="0" fontId="6" fillId="0" borderId="2" xfId="0" applyFont="1" applyBorder="1" applyAlignment="1">
      <alignment wrapText="1"/>
    </xf>
    <xf numFmtId="49" fontId="43" fillId="2" borderId="2" xfId="0" applyNumberFormat="1" applyFont="1" applyFill="1" applyBorder="1" applyAlignment="1">
      <alignment vertical="top" wrapText="1"/>
    </xf>
    <xf numFmtId="4" fontId="43" fillId="2" borderId="2" xfId="0" applyNumberFormat="1" applyFont="1" applyFill="1" applyBorder="1" applyAlignment="1">
      <alignment vertical="top" wrapText="1"/>
    </xf>
    <xf numFmtId="49" fontId="6" fillId="8" borderId="5" xfId="0" applyNumberFormat="1" applyFont="1" applyFill="1" applyBorder="1" applyAlignment="1">
      <alignment horizontal="center" vertical="center" wrapText="1" readingOrder="1"/>
    </xf>
    <xf numFmtId="4" fontId="6" fillId="8" borderId="5" xfId="0" applyNumberFormat="1" applyFont="1" applyFill="1" applyBorder="1" applyAlignment="1">
      <alignment horizontal="center" vertical="center" wrapText="1" readingOrder="1"/>
    </xf>
    <xf numFmtId="4" fontId="7" fillId="8" borderId="5" xfId="0" applyNumberFormat="1" applyFont="1" applyFill="1" applyBorder="1" applyAlignment="1">
      <alignment horizontal="center" vertical="center" wrapText="1" readingOrder="1"/>
    </xf>
    <xf numFmtId="4" fontId="6" fillId="9" borderId="5" xfId="0" applyNumberFormat="1" applyFont="1" applyFill="1" applyBorder="1" applyAlignment="1">
      <alignment horizontal="center" vertical="center" wrapText="1" readingOrder="1"/>
    </xf>
    <xf numFmtId="4" fontId="6" fillId="8" borderId="5" xfId="4" applyNumberFormat="1" applyFont="1" applyFill="1" applyBorder="1" applyAlignment="1">
      <alignment horizontal="center" vertical="center" wrapText="1" readingOrder="1"/>
    </xf>
    <xf numFmtId="4" fontId="7" fillId="8" borderId="5" xfId="4" applyNumberFormat="1" applyFont="1" applyFill="1" applyBorder="1" applyAlignment="1">
      <alignment horizontal="center" vertical="center" wrapText="1" readingOrder="1"/>
    </xf>
    <xf numFmtId="0" fontId="43" fillId="0" borderId="2" xfId="0" applyFont="1" applyBorder="1" applyAlignment="1">
      <alignment horizontal="center" vertical="top" wrapText="1"/>
    </xf>
    <xf numFmtId="0" fontId="42" fillId="0" borderId="2" xfId="0" applyFont="1" applyBorder="1" applyAlignment="1">
      <alignment horizontal="left"/>
    </xf>
    <xf numFmtId="0" fontId="42" fillId="2" borderId="2" xfId="0" applyFont="1" applyFill="1" applyBorder="1" applyAlignment="1">
      <alignment vertical="top" wrapText="1"/>
    </xf>
    <xf numFmtId="0" fontId="43" fillId="2" borderId="2" xfId="0" applyFont="1" applyFill="1" applyBorder="1" applyAlignment="1">
      <alignment vertical="top" wrapText="1"/>
    </xf>
    <xf numFmtId="0" fontId="43" fillId="2" borderId="2" xfId="0" applyFont="1" applyFill="1" applyBorder="1" applyAlignment="1">
      <alignment horizontal="left" vertical="top" wrapText="1"/>
    </xf>
    <xf numFmtId="49" fontId="43" fillId="0" borderId="2" xfId="0" applyNumberFormat="1" applyFont="1" applyFill="1" applyBorder="1" applyAlignment="1">
      <alignment wrapText="1"/>
    </xf>
    <xf numFmtId="172" fontId="45" fillId="0" borderId="2" xfId="0" applyNumberFormat="1" applyFont="1" applyFill="1" applyBorder="1" applyAlignment="1">
      <alignment horizontal="justify" vertical="center" wrapText="1"/>
    </xf>
    <xf numFmtId="49" fontId="43" fillId="0" borderId="2" xfId="0" applyNumberFormat="1" applyFont="1" applyBorder="1" applyAlignment="1">
      <alignment vertical="top" wrapText="1"/>
    </xf>
    <xf numFmtId="4" fontId="43" fillId="0" borderId="2" xfId="0" applyNumberFormat="1" applyFont="1" applyBorder="1" applyAlignment="1">
      <alignment vertical="top" wrapText="1"/>
    </xf>
    <xf numFmtId="49" fontId="42" fillId="0" borderId="2" xfId="0" applyNumberFormat="1" applyFont="1" applyBorder="1" applyAlignment="1">
      <alignment vertical="top" wrapText="1"/>
    </xf>
    <xf numFmtId="4" fontId="42" fillId="0" borderId="2" xfId="0" applyNumberFormat="1" applyFont="1" applyBorder="1" applyAlignment="1">
      <alignment vertical="top" wrapText="1"/>
    </xf>
    <xf numFmtId="0" fontId="43" fillId="0" borderId="2" xfId="0" applyFont="1" applyBorder="1" applyAlignment="1">
      <alignment wrapText="1"/>
    </xf>
    <xf numFmtId="49" fontId="7" fillId="2" borderId="2" xfId="0" applyNumberFormat="1" applyFont="1" applyFill="1" applyBorder="1" applyAlignment="1">
      <alignment horizontal="center" vertical="top" wrapText="1"/>
    </xf>
    <xf numFmtId="4" fontId="7" fillId="2" borderId="2" xfId="0" applyNumberFormat="1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wrapText="1"/>
    </xf>
    <xf numFmtId="4" fontId="6" fillId="2" borderId="2" xfId="0" applyNumberFormat="1" applyFont="1" applyFill="1" applyBorder="1" applyAlignment="1">
      <alignment horizontal="center" vertical="top" wrapText="1"/>
    </xf>
    <xf numFmtId="49" fontId="37" fillId="5" borderId="2" xfId="0" applyNumberFormat="1" applyFont="1" applyFill="1" applyBorder="1" applyAlignment="1">
      <alignment horizontal="justify" vertical="center" wrapText="1"/>
    </xf>
    <xf numFmtId="49" fontId="37" fillId="5" borderId="2" xfId="0" applyNumberFormat="1" applyFont="1" applyFill="1" applyBorder="1" applyAlignment="1">
      <alignment horizontal="center" vertical="center" wrapText="1"/>
    </xf>
    <xf numFmtId="4" fontId="37" fillId="5" borderId="2" xfId="0" applyNumberFormat="1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top" wrapText="1"/>
    </xf>
    <xf numFmtId="4" fontId="7" fillId="5" borderId="2" xfId="0" applyNumberFormat="1" applyFont="1" applyFill="1" applyBorder="1" applyAlignment="1">
      <alignment horizontal="center" vertical="top" wrapText="1"/>
    </xf>
    <xf numFmtId="49" fontId="6" fillId="5" borderId="2" xfId="0" applyNumberFormat="1" applyFont="1" applyFill="1" applyBorder="1" applyAlignment="1">
      <alignment horizontal="center" vertical="top" wrapText="1"/>
    </xf>
    <xf numFmtId="4" fontId="6" fillId="5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top" wrapText="1"/>
    </xf>
    <xf numFmtId="49" fontId="7" fillId="5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/>
    <xf numFmtId="0" fontId="7" fillId="0" borderId="2" xfId="0" applyNumberFormat="1" applyFont="1" applyFill="1" applyBorder="1" applyAlignment="1">
      <alignment horizontal="justify" vertical="center" wrapText="1"/>
    </xf>
    <xf numFmtId="0" fontId="6" fillId="0" borderId="2" xfId="0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5" borderId="2" xfId="0" applyNumberFormat="1" applyFont="1" applyFill="1" applyBorder="1" applyAlignment="1">
      <alignment horizontal="center" vertical="center" wrapText="1"/>
    </xf>
    <xf numFmtId="49" fontId="38" fillId="5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" fontId="20" fillId="5" borderId="2" xfId="0" applyNumberFormat="1" applyFont="1" applyFill="1" applyBorder="1" applyAlignment="1" applyProtection="1">
      <alignment horizontal="center" vertical="center" wrapText="1"/>
    </xf>
    <xf numFmtId="4" fontId="20" fillId="5" borderId="2" xfId="1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Border="1" applyAlignment="1">
      <alignment horizontal="center"/>
    </xf>
    <xf numFmtId="49" fontId="42" fillId="0" borderId="2" xfId="0" applyNumberFormat="1" applyFont="1" applyBorder="1" applyAlignment="1">
      <alignment horizontal="center"/>
    </xf>
    <xf numFmtId="4" fontId="20" fillId="0" borderId="2" xfId="1" applyNumberFormat="1" applyFont="1" applyFill="1" applyBorder="1" applyAlignment="1">
      <alignment horizontal="center" vertical="center"/>
    </xf>
    <xf numFmtId="3" fontId="20" fillId="2" borderId="2" xfId="0" applyNumberFormat="1" applyFont="1" applyFill="1" applyBorder="1" applyAlignment="1" applyProtection="1">
      <alignment horizontal="left" vertical="top" wrapText="1" indent="3"/>
      <protection locked="0"/>
    </xf>
    <xf numFmtId="0" fontId="51" fillId="0" borderId="0" xfId="0" applyFont="1" applyAlignment="1">
      <alignment horizontal="center"/>
    </xf>
    <xf numFmtId="0" fontId="52" fillId="0" borderId="2" xfId="0" applyFont="1" applyBorder="1" applyAlignment="1">
      <alignment wrapText="1"/>
    </xf>
    <xf numFmtId="3" fontId="7" fillId="5" borderId="2" xfId="1" applyNumberFormat="1" applyFont="1" applyFill="1" applyBorder="1" applyAlignment="1" applyProtection="1">
      <alignment horizontal="center" vertical="center" wrapText="1"/>
    </xf>
    <xf numFmtId="0" fontId="52" fillId="5" borderId="2" xfId="0" applyFont="1" applyFill="1" applyBorder="1" applyAlignment="1">
      <alignment wrapText="1"/>
    </xf>
    <xf numFmtId="3" fontId="6" fillId="2" borderId="8" xfId="1" applyNumberFormat="1" applyFont="1" applyFill="1" applyBorder="1" applyAlignment="1" applyProtection="1">
      <alignment horizontal="left" vertical="top" wrapText="1"/>
      <protection locked="0"/>
    </xf>
    <xf numFmtId="4" fontId="6" fillId="5" borderId="2" xfId="1" applyNumberFormat="1" applyFont="1" applyFill="1" applyBorder="1" applyAlignment="1">
      <alignment vertical="center"/>
    </xf>
    <xf numFmtId="3" fontId="7" fillId="2" borderId="8" xfId="0" applyNumberFormat="1" applyFont="1" applyFill="1" applyBorder="1" applyAlignment="1" applyProtection="1">
      <alignment horizontal="left" vertical="top" wrapText="1" indent="1"/>
      <protection locked="0"/>
    </xf>
    <xf numFmtId="4" fontId="7" fillId="5" borderId="2" xfId="0" applyNumberFormat="1" applyFont="1" applyFill="1" applyBorder="1" applyAlignment="1">
      <alignment vertical="center"/>
    </xf>
    <xf numFmtId="3" fontId="7" fillId="2" borderId="8" xfId="0" applyNumberFormat="1" applyFont="1" applyFill="1" applyBorder="1" applyAlignment="1" applyProtection="1">
      <alignment horizontal="left" vertical="top" wrapText="1" indent="2"/>
      <protection locked="0"/>
    </xf>
    <xf numFmtId="0" fontId="53" fillId="0" borderId="8" xfId="0" applyFont="1" applyBorder="1" applyAlignment="1">
      <alignment wrapText="1"/>
    </xf>
    <xf numFmtId="0" fontId="19" fillId="0" borderId="2" xfId="0" applyFont="1" applyFill="1" applyBorder="1" applyAlignment="1">
      <alignment vertical="top" wrapText="1"/>
    </xf>
    <xf numFmtId="3" fontId="6" fillId="2" borderId="2" xfId="1" applyNumberFormat="1" applyFont="1" applyFill="1" applyBorder="1" applyAlignment="1" applyProtection="1">
      <alignment horizontal="left" vertical="top" wrapText="1"/>
      <protection locked="0"/>
    </xf>
    <xf numFmtId="3" fontId="7" fillId="2" borderId="2" xfId="0" applyNumberFormat="1" applyFont="1" applyFill="1" applyBorder="1" applyAlignment="1" applyProtection="1">
      <alignment horizontal="left" vertical="top" wrapText="1" indent="1"/>
      <protection locked="0"/>
    </xf>
    <xf numFmtId="0" fontId="53" fillId="0" borderId="2" xfId="0" applyFont="1" applyBorder="1" applyAlignment="1">
      <alignment wrapText="1"/>
    </xf>
    <xf numFmtId="2" fontId="19" fillId="0" borderId="2" xfId="1" applyNumberFormat="1" applyFont="1" applyFill="1" applyBorder="1" applyAlignment="1" applyProtection="1">
      <alignment horizontal="center" vertical="center" wrapText="1"/>
    </xf>
    <xf numFmtId="4" fontId="20" fillId="0" borderId="2" xfId="0" applyNumberFormat="1" applyFont="1" applyFill="1" applyBorder="1" applyAlignment="1">
      <alignment horizontal="center" vertical="center"/>
    </xf>
    <xf numFmtId="4" fontId="20" fillId="0" borderId="2" xfId="0" applyNumberFormat="1" applyFont="1" applyBorder="1" applyAlignment="1">
      <alignment horizontal="center" vertical="center"/>
    </xf>
    <xf numFmtId="4" fontId="19" fillId="0" borderId="2" xfId="0" applyNumberFormat="1" applyFont="1" applyFill="1" applyBorder="1" applyAlignment="1">
      <alignment horizontal="center" vertical="center"/>
    </xf>
    <xf numFmtId="4" fontId="20" fillId="5" borderId="2" xfId="0" applyNumberFormat="1" applyFont="1" applyFill="1" applyBorder="1" applyAlignment="1">
      <alignment horizontal="center" vertical="center"/>
    </xf>
    <xf numFmtId="4" fontId="19" fillId="0" borderId="2" xfId="1" applyNumberFormat="1" applyFont="1" applyFill="1" applyBorder="1" applyAlignment="1">
      <alignment horizontal="center" vertical="center"/>
    </xf>
    <xf numFmtId="0" fontId="52" fillId="5" borderId="2" xfId="0" applyFont="1" applyFill="1" applyBorder="1" applyAlignment="1">
      <alignment horizontal="left" wrapText="1"/>
    </xf>
    <xf numFmtId="0" fontId="19" fillId="0" borderId="42" xfId="0" applyFont="1" applyBorder="1" applyAlignment="1">
      <alignment vertical="top" wrapText="1"/>
    </xf>
    <xf numFmtId="0" fontId="7" fillId="0" borderId="0" xfId="0" applyFont="1" applyFill="1" applyBorder="1"/>
    <xf numFmtId="0" fontId="43" fillId="0" borderId="2" xfId="0" applyFont="1" applyBorder="1" applyAlignment="1">
      <alignment vertical="top" wrapText="1"/>
    </xf>
    <xf numFmtId="0" fontId="6" fillId="5" borderId="2" xfId="0" applyFont="1" applyFill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49" fontId="7" fillId="0" borderId="0" xfId="2" applyNumberFormat="1" applyFont="1" applyFill="1" applyBorder="1" applyAlignment="1"/>
    <xf numFmtId="0" fontId="7" fillId="0" borderId="0" xfId="0" applyFont="1" applyFill="1" applyBorder="1" applyAlignment="1"/>
    <xf numFmtId="49" fontId="6" fillId="5" borderId="2" xfId="0" applyNumberFormat="1" applyFont="1" applyFill="1" applyBorder="1" applyAlignment="1">
      <alignment wrapText="1"/>
    </xf>
    <xf numFmtId="49" fontId="6" fillId="5" borderId="8" xfId="0" applyNumberFormat="1" applyFont="1" applyFill="1" applyBorder="1" applyAlignment="1">
      <alignment wrapText="1"/>
    </xf>
    <xf numFmtId="49" fontId="50" fillId="5" borderId="8" xfId="0" applyNumberFormat="1" applyFont="1" applyFill="1" applyBorder="1" applyAlignment="1">
      <alignment horizontal="left" wrapText="1"/>
    </xf>
    <xf numFmtId="0" fontId="6" fillId="5" borderId="2" xfId="0" applyFont="1" applyFill="1" applyBorder="1" applyAlignment="1">
      <alignment vertical="center" wrapText="1"/>
    </xf>
    <xf numFmtId="0" fontId="54" fillId="5" borderId="0" xfId="0" applyFont="1" applyFill="1" applyAlignment="1">
      <alignment vertical="center"/>
    </xf>
    <xf numFmtId="0" fontId="6" fillId="5" borderId="2" xfId="0" applyNumberFormat="1" applyFont="1" applyFill="1" applyBorder="1" applyAlignment="1">
      <alignment horizontal="left" vertical="top" wrapText="1"/>
    </xf>
    <xf numFmtId="0" fontId="20" fillId="2" borderId="0" xfId="1" applyFont="1" applyFill="1" applyAlignment="1">
      <alignment horizontal="center" wrapText="1"/>
    </xf>
    <xf numFmtId="0" fontId="22" fillId="0" borderId="0" xfId="0" applyFont="1" applyAlignment="1">
      <alignment horizontal="right"/>
    </xf>
    <xf numFmtId="1" fontId="20" fillId="2" borderId="8" xfId="1" applyNumberFormat="1" applyFont="1" applyFill="1" applyBorder="1" applyAlignment="1">
      <alignment horizontal="center" vertical="center" wrapText="1"/>
    </xf>
    <xf numFmtId="1" fontId="20" fillId="2" borderId="1" xfId="1" applyNumberFormat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6" fillId="5" borderId="0" xfId="1" applyFont="1" applyFill="1" applyAlignment="1">
      <alignment horizontal="center" vertical="center" wrapText="1"/>
    </xf>
    <xf numFmtId="0" fontId="6" fillId="5" borderId="1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3" fontId="6" fillId="2" borderId="8" xfId="1" applyNumberFormat="1" applyFont="1" applyFill="1" applyBorder="1" applyAlignment="1" applyProtection="1">
      <alignment horizontal="center" vertical="top" wrapText="1"/>
      <protection locked="0"/>
    </xf>
    <xf numFmtId="3" fontId="6" fillId="2" borderId="1" xfId="1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vertical="center" wrapText="1"/>
    </xf>
    <xf numFmtId="0" fontId="7" fillId="2" borderId="14" xfId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167" fontId="7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0" fillId="0" borderId="4" xfId="0" applyNumberFormat="1" applyFont="1" applyFill="1" applyBorder="1" applyAlignment="1">
      <alignment horizontal="center" vertical="center" wrapText="1" readingOrder="1"/>
    </xf>
    <xf numFmtId="0" fontId="10" fillId="0" borderId="5" xfId="0" applyNumberFormat="1" applyFont="1" applyFill="1" applyBorder="1" applyAlignment="1">
      <alignment horizontal="center" vertical="center" wrapText="1" readingOrder="1"/>
    </xf>
    <xf numFmtId="0" fontId="10" fillId="0" borderId="6" xfId="0" applyNumberFormat="1" applyFont="1" applyFill="1" applyBorder="1" applyAlignment="1">
      <alignment horizontal="center" vertical="center" readingOrder="1"/>
    </xf>
    <xf numFmtId="0" fontId="10" fillId="0" borderId="7" xfId="0" applyNumberFormat="1" applyFont="1" applyFill="1" applyBorder="1" applyAlignment="1">
      <alignment horizontal="center" vertical="center" readingOrder="1"/>
    </xf>
    <xf numFmtId="0" fontId="43" fillId="0" borderId="2" xfId="0" applyFont="1" applyBorder="1" applyAlignment="1">
      <alignment vertical="top" wrapText="1"/>
    </xf>
    <xf numFmtId="167" fontId="41" fillId="0" borderId="0" xfId="2" applyNumberFormat="1" applyFont="1" applyFill="1" applyBorder="1" applyAlignment="1">
      <alignment horizontal="center"/>
    </xf>
    <xf numFmtId="0" fontId="43" fillId="0" borderId="0" xfId="0" applyNumberFormat="1" applyFont="1" applyFill="1" applyBorder="1" applyAlignment="1">
      <alignment horizontal="center" vertical="top" wrapText="1" readingOrder="1"/>
    </xf>
    <xf numFmtId="0" fontId="41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49" fontId="6" fillId="0" borderId="2" xfId="0" applyNumberFormat="1" applyFont="1" applyFill="1" applyBorder="1" applyAlignment="1">
      <alignment horizontal="center" vertical="center" wrapText="1" readingOrder="1"/>
    </xf>
    <xf numFmtId="49" fontId="7" fillId="0" borderId="0" xfId="2" applyNumberFormat="1" applyFont="1" applyFill="1" applyBorder="1" applyAlignment="1">
      <alignment horizontal="center"/>
    </xf>
    <xf numFmtId="0" fontId="6" fillId="0" borderId="2" xfId="0" applyFont="1" applyBorder="1" applyAlignment="1">
      <alignment vertical="top" wrapText="1"/>
    </xf>
    <xf numFmtId="0" fontId="6" fillId="5" borderId="2" xfId="0" applyFont="1" applyFill="1" applyBorder="1" applyAlignment="1">
      <alignment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9" xfId="0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horizontal="center" vertical="top" wrapText="1"/>
    </xf>
    <xf numFmtId="167" fontId="7" fillId="0" borderId="0" xfId="2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center" vertical="top"/>
    </xf>
    <xf numFmtId="0" fontId="2" fillId="5" borderId="0" xfId="1" applyFont="1" applyFill="1" applyAlignment="1">
      <alignment horizontal="center" vertical="center" wrapText="1"/>
    </xf>
    <xf numFmtId="0" fontId="2" fillId="5" borderId="11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12" xfId="0" applyNumberFormat="1" applyFont="1" applyFill="1" applyBorder="1" applyAlignment="1">
      <alignment horizontal="center" vertical="center" wrapText="1" readingOrder="1"/>
    </xf>
    <xf numFmtId="0" fontId="10" fillId="0" borderId="13" xfId="0" applyNumberFormat="1" applyFont="1" applyFill="1" applyBorder="1" applyAlignment="1">
      <alignment horizontal="center" vertical="center" wrapText="1" readingOrder="1"/>
    </xf>
    <xf numFmtId="49" fontId="10" fillId="0" borderId="6" xfId="0" applyNumberFormat="1" applyFont="1" applyFill="1" applyBorder="1" applyAlignment="1">
      <alignment horizontal="center" vertical="center" wrapText="1" readingOrder="1"/>
    </xf>
    <xf numFmtId="49" fontId="10" fillId="0" borderId="7" xfId="0" applyNumberFormat="1" applyFont="1" applyFill="1" applyBorder="1" applyAlignment="1">
      <alignment horizontal="center" vertical="center" wrapText="1" readingOrder="1"/>
    </xf>
    <xf numFmtId="0" fontId="10" fillId="0" borderId="6" xfId="0" applyNumberFormat="1" applyFont="1" applyFill="1" applyBorder="1" applyAlignment="1">
      <alignment horizontal="center" vertical="center" wrapText="1" readingOrder="1"/>
    </xf>
    <xf numFmtId="0" fontId="10" fillId="0" borderId="7" xfId="0" applyNumberFormat="1" applyFont="1" applyFill="1" applyBorder="1" applyAlignment="1">
      <alignment horizontal="center" vertical="center" wrapText="1" readingOrder="1"/>
    </xf>
    <xf numFmtId="0" fontId="7" fillId="0" borderId="15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8" fillId="0" borderId="0" xfId="0" applyFont="1" applyAlignment="1"/>
    <xf numFmtId="0" fontId="55" fillId="0" borderId="0" xfId="0" applyFont="1"/>
  </cellXfs>
  <cellStyles count="5">
    <cellStyle name="Нейтральный" xfId="4" builtinId="28"/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workbookViewId="0">
      <selection activeCell="L10" sqref="L10"/>
    </sheetView>
  </sheetViews>
  <sheetFormatPr defaultColWidth="9.140625" defaultRowHeight="15.75" x14ac:dyDescent="0.25"/>
  <cols>
    <col min="1" max="1" width="58" style="72" customWidth="1"/>
    <col min="2" max="2" width="28.42578125" style="72" customWidth="1"/>
    <col min="3" max="3" width="25.7109375" style="72" customWidth="1"/>
    <col min="4" max="4" width="3.42578125" style="72" hidden="1" customWidth="1"/>
    <col min="5" max="5" width="13.42578125" style="72" hidden="1" customWidth="1"/>
    <col min="6" max="16384" width="9.140625" style="74"/>
  </cols>
  <sheetData>
    <row r="1" spans="1:5" x14ac:dyDescent="0.25">
      <c r="B1" s="73" t="s">
        <v>333</v>
      </c>
      <c r="C1" s="73"/>
      <c r="D1" s="73"/>
    </row>
    <row r="2" spans="1:5" x14ac:dyDescent="0.25">
      <c r="B2" s="73" t="s">
        <v>768</v>
      </c>
      <c r="D2" s="73"/>
    </row>
    <row r="3" spans="1:5" x14ac:dyDescent="0.25">
      <c r="B3" s="233" t="s">
        <v>669</v>
      </c>
      <c r="C3" s="73"/>
      <c r="D3" s="73"/>
    </row>
    <row r="4" spans="1:5" x14ac:dyDescent="0.25">
      <c r="B4" s="233" t="s">
        <v>674</v>
      </c>
      <c r="C4" s="73"/>
      <c r="D4" s="73"/>
    </row>
    <row r="5" spans="1:5" ht="5.25" customHeight="1" x14ac:dyDescent="0.25"/>
    <row r="6" spans="1:5" ht="24.75" customHeight="1" x14ac:dyDescent="0.25">
      <c r="A6" s="548" t="s">
        <v>658</v>
      </c>
      <c r="B6" s="548"/>
      <c r="C6" s="548"/>
      <c r="D6" s="548"/>
      <c r="E6" s="548"/>
    </row>
    <row r="7" spans="1:5" ht="15.75" customHeight="1" x14ac:dyDescent="0.25">
      <c r="A7" s="548"/>
      <c r="B7" s="548"/>
      <c r="C7" s="548"/>
      <c r="D7" s="548"/>
      <c r="E7" s="548"/>
    </row>
    <row r="8" spans="1:5" x14ac:dyDescent="0.25">
      <c r="C8" s="75" t="s">
        <v>137</v>
      </c>
      <c r="E8" s="75" t="s">
        <v>137</v>
      </c>
    </row>
    <row r="9" spans="1:5" ht="75" customHeight="1" x14ac:dyDescent="0.25">
      <c r="A9" s="76" t="s">
        <v>2</v>
      </c>
      <c r="B9" s="76" t="s">
        <v>0</v>
      </c>
      <c r="C9" s="242" t="s">
        <v>647</v>
      </c>
      <c r="D9" s="170" t="s">
        <v>269</v>
      </c>
      <c r="E9" s="171" t="s">
        <v>276</v>
      </c>
    </row>
    <row r="10" spans="1:5" x14ac:dyDescent="0.25">
      <c r="A10" s="77" t="s">
        <v>4</v>
      </c>
      <c r="B10" s="78" t="s">
        <v>26</v>
      </c>
      <c r="C10" s="262">
        <f>C11+C16+C22+C25+C44</f>
        <v>467600</v>
      </c>
      <c r="D10" s="172" t="e">
        <f>D11+D16+D22+D25</f>
        <v>#REF!</v>
      </c>
      <c r="E10" s="172" t="e">
        <f>E11+E16+E22+E25</f>
        <v>#REF!</v>
      </c>
    </row>
    <row r="11" spans="1:5" s="103" customFormat="1" x14ac:dyDescent="0.25">
      <c r="A11" s="77" t="s">
        <v>5</v>
      </c>
      <c r="B11" s="78" t="s">
        <v>27</v>
      </c>
      <c r="C11" s="262">
        <f t="shared" ref="C11:E12" si="0">C12</f>
        <v>151200</v>
      </c>
      <c r="D11" s="172">
        <f t="shared" si="0"/>
        <v>225000</v>
      </c>
      <c r="E11" s="173">
        <f t="shared" si="0"/>
        <v>230000</v>
      </c>
    </row>
    <row r="12" spans="1:5" x14ac:dyDescent="0.25">
      <c r="A12" s="81" t="s">
        <v>6</v>
      </c>
      <c r="B12" s="80" t="s">
        <v>28</v>
      </c>
      <c r="C12" s="261">
        <f>C13+C14</f>
        <v>151200</v>
      </c>
      <c r="D12" s="174">
        <f t="shared" si="0"/>
        <v>225000</v>
      </c>
      <c r="E12" s="175">
        <f t="shared" si="0"/>
        <v>230000</v>
      </c>
    </row>
    <row r="13" spans="1:5" ht="97.5" x14ac:dyDescent="0.25">
      <c r="A13" s="82" t="s">
        <v>214</v>
      </c>
      <c r="B13" s="80" t="s">
        <v>29</v>
      </c>
      <c r="C13" s="261">
        <v>151200</v>
      </c>
      <c r="D13" s="174">
        <v>225000</v>
      </c>
      <c r="E13" s="175">
        <v>230000</v>
      </c>
    </row>
    <row r="14" spans="1:5" ht="51.75" hidden="1" customHeight="1" x14ac:dyDescent="0.25">
      <c r="A14" s="82" t="s">
        <v>324</v>
      </c>
      <c r="B14" s="80">
        <v>1.01020300100001E+16</v>
      </c>
      <c r="C14" s="261">
        <f>C15</f>
        <v>0</v>
      </c>
      <c r="D14" s="174"/>
      <c r="E14" s="175"/>
    </row>
    <row r="15" spans="1:5" ht="85.5" hidden="1" customHeight="1" x14ac:dyDescent="0.25">
      <c r="A15" s="82" t="s">
        <v>325</v>
      </c>
      <c r="B15" s="80">
        <v>1.01020300130001E+16</v>
      </c>
      <c r="C15" s="261">
        <v>0</v>
      </c>
      <c r="D15" s="174"/>
      <c r="E15" s="175"/>
    </row>
    <row r="16" spans="1:5" ht="47.25" x14ac:dyDescent="0.25">
      <c r="A16" s="79" t="s">
        <v>7</v>
      </c>
      <c r="B16" s="78" t="s">
        <v>76</v>
      </c>
      <c r="C16" s="262">
        <f>C17</f>
        <v>222400</v>
      </c>
      <c r="D16" s="172">
        <f>D17</f>
        <v>240100</v>
      </c>
      <c r="E16" s="173">
        <f>E17</f>
        <v>240099.99999999997</v>
      </c>
    </row>
    <row r="17" spans="1:5" s="103" customFormat="1" ht="36" customHeight="1" x14ac:dyDescent="0.25">
      <c r="A17" s="167" t="s">
        <v>8</v>
      </c>
      <c r="B17" s="78" t="s">
        <v>77</v>
      </c>
      <c r="C17" s="262">
        <f>C18+C19+C20+C21</f>
        <v>222400</v>
      </c>
      <c r="D17" s="172">
        <v>240100</v>
      </c>
      <c r="E17" s="173">
        <f>E18+E19+E20+E21</f>
        <v>240099.99999999997</v>
      </c>
    </row>
    <row r="18" spans="1:5" ht="47.25" x14ac:dyDescent="0.25">
      <c r="A18" s="82" t="s">
        <v>9</v>
      </c>
      <c r="B18" s="80" t="s">
        <v>312</v>
      </c>
      <c r="C18" s="528">
        <v>103000</v>
      </c>
      <c r="D18" s="174">
        <v>90137</v>
      </c>
      <c r="E18" s="175">
        <v>90137</v>
      </c>
    </row>
    <row r="19" spans="1:5" ht="78.75" x14ac:dyDescent="0.25">
      <c r="A19" s="82" t="s">
        <v>10</v>
      </c>
      <c r="B19" s="80" t="s">
        <v>313</v>
      </c>
      <c r="C19" s="528">
        <v>500</v>
      </c>
      <c r="D19" s="174">
        <v>1898.4</v>
      </c>
      <c r="E19" s="175">
        <v>1898.4</v>
      </c>
    </row>
    <row r="20" spans="1:5" ht="68.25" customHeight="1" x14ac:dyDescent="0.25">
      <c r="A20" s="82" t="s">
        <v>11</v>
      </c>
      <c r="B20" s="80" t="s">
        <v>314</v>
      </c>
      <c r="C20" s="528">
        <v>132400</v>
      </c>
      <c r="D20" s="174">
        <v>172508.2</v>
      </c>
      <c r="E20" s="175">
        <v>172508.2</v>
      </c>
    </row>
    <row r="21" spans="1:5" ht="69.75" customHeight="1" x14ac:dyDescent="0.25">
      <c r="A21" s="82" t="s">
        <v>12</v>
      </c>
      <c r="B21" s="80" t="s">
        <v>315</v>
      </c>
      <c r="C21" s="528">
        <v>-13500</v>
      </c>
      <c r="D21" s="174">
        <v>-22443.599999999999</v>
      </c>
      <c r="E21" s="175">
        <v>-24443.599999999999</v>
      </c>
    </row>
    <row r="22" spans="1:5" s="103" customFormat="1" x14ac:dyDescent="0.25">
      <c r="A22" s="77" t="s">
        <v>13</v>
      </c>
      <c r="B22" s="78" t="s">
        <v>34</v>
      </c>
      <c r="C22" s="262">
        <f>C23</f>
        <v>8900</v>
      </c>
      <c r="D22" s="172">
        <v>0</v>
      </c>
      <c r="E22" s="173">
        <f>E23</f>
        <v>0</v>
      </c>
    </row>
    <row r="23" spans="1:5" ht="30.75" customHeight="1" x14ac:dyDescent="0.25">
      <c r="A23" s="81" t="s">
        <v>36</v>
      </c>
      <c r="B23" s="80" t="s">
        <v>35</v>
      </c>
      <c r="C23" s="261">
        <f>C24</f>
        <v>8900</v>
      </c>
      <c r="D23" s="174">
        <v>0</v>
      </c>
      <c r="E23" s="175">
        <v>0</v>
      </c>
    </row>
    <row r="24" spans="1:5" ht="44.25" customHeight="1" x14ac:dyDescent="0.25">
      <c r="A24" s="82" t="s">
        <v>36</v>
      </c>
      <c r="B24" s="80" t="s">
        <v>37</v>
      </c>
      <c r="C24" s="261">
        <v>8900</v>
      </c>
      <c r="D24" s="174">
        <v>0</v>
      </c>
      <c r="E24" s="175">
        <v>0</v>
      </c>
    </row>
    <row r="25" spans="1:5" s="103" customFormat="1" x14ac:dyDescent="0.25">
      <c r="A25" s="77" t="s">
        <v>14</v>
      </c>
      <c r="B25" s="78" t="s">
        <v>39</v>
      </c>
      <c r="C25" s="262">
        <f>C26+C30</f>
        <v>46100</v>
      </c>
      <c r="D25" s="172" t="e">
        <f>D26+D30</f>
        <v>#REF!</v>
      </c>
      <c r="E25" s="172" t="e">
        <f>E26+E30</f>
        <v>#REF!</v>
      </c>
    </row>
    <row r="26" spans="1:5" s="103" customFormat="1" x14ac:dyDescent="0.25">
      <c r="A26" s="167" t="s">
        <v>38</v>
      </c>
      <c r="B26" s="78" t="s">
        <v>40</v>
      </c>
      <c r="C26" s="262">
        <f>C27</f>
        <v>6000</v>
      </c>
      <c r="D26" s="172">
        <f>D27</f>
        <v>22000</v>
      </c>
      <c r="E26" s="173">
        <f>E27</f>
        <v>22000</v>
      </c>
    </row>
    <row r="27" spans="1:5" s="168" customFormat="1" ht="50.25" customHeight="1" x14ac:dyDescent="0.25">
      <c r="A27" s="81" t="s">
        <v>258</v>
      </c>
      <c r="B27" s="80" t="s">
        <v>259</v>
      </c>
      <c r="C27" s="261">
        <v>6000</v>
      </c>
      <c r="D27" s="174">
        <f>D29+D28</f>
        <v>22000</v>
      </c>
      <c r="E27" s="175">
        <f>E29+E28</f>
        <v>22000</v>
      </c>
    </row>
    <row r="28" spans="1:5" ht="78.75" hidden="1" customHeight="1" x14ac:dyDescent="0.25">
      <c r="A28" s="81" t="s">
        <v>257</v>
      </c>
      <c r="B28" s="80" t="s">
        <v>255</v>
      </c>
      <c r="C28" s="261">
        <v>0</v>
      </c>
      <c r="D28" s="174">
        <v>21000</v>
      </c>
      <c r="E28" s="175">
        <v>21000</v>
      </c>
    </row>
    <row r="29" spans="1:5" ht="64.5" hidden="1" customHeight="1" x14ac:dyDescent="0.25">
      <c r="A29" s="81" t="s">
        <v>256</v>
      </c>
      <c r="B29" s="80" t="s">
        <v>254</v>
      </c>
      <c r="C29" s="261">
        <v>0</v>
      </c>
      <c r="D29" s="174">
        <v>1000</v>
      </c>
      <c r="E29" s="175">
        <v>1000</v>
      </c>
    </row>
    <row r="30" spans="1:5" s="103" customFormat="1" ht="22.5" customHeight="1" x14ac:dyDescent="0.25">
      <c r="A30" s="167" t="s">
        <v>43</v>
      </c>
      <c r="B30" s="78" t="s">
        <v>253</v>
      </c>
      <c r="C30" s="262">
        <f>C31+C33</f>
        <v>40100</v>
      </c>
      <c r="D30" s="172" t="e">
        <f>D31+#REF!</f>
        <v>#REF!</v>
      </c>
      <c r="E30" s="173" t="e">
        <f>E31+#REF!</f>
        <v>#REF!</v>
      </c>
    </row>
    <row r="31" spans="1:5" ht="21.75" customHeight="1" x14ac:dyDescent="0.25">
      <c r="A31" s="81" t="s">
        <v>252</v>
      </c>
      <c r="B31" s="80" t="s">
        <v>316</v>
      </c>
      <c r="C31" s="261">
        <f>C32</f>
        <v>14100</v>
      </c>
      <c r="D31" s="174">
        <v>2000</v>
      </c>
      <c r="E31" s="175">
        <v>2000</v>
      </c>
    </row>
    <row r="32" spans="1:5" ht="47.25" x14ac:dyDescent="0.25">
      <c r="A32" s="81" t="s">
        <v>250</v>
      </c>
      <c r="B32" s="80" t="s">
        <v>251</v>
      </c>
      <c r="C32" s="261">
        <v>14100</v>
      </c>
      <c r="D32" s="174">
        <v>2000</v>
      </c>
      <c r="E32" s="175">
        <v>2000</v>
      </c>
    </row>
    <row r="33" spans="1:5" ht="15" customHeight="1" x14ac:dyDescent="0.25">
      <c r="A33" s="83" t="s">
        <v>248</v>
      </c>
      <c r="B33" s="80" t="s">
        <v>249</v>
      </c>
      <c r="C33" s="261">
        <f t="shared" ref="C33:E33" si="1">C34</f>
        <v>26000</v>
      </c>
      <c r="D33" s="174">
        <f t="shared" si="1"/>
        <v>51000</v>
      </c>
      <c r="E33" s="176">
        <f t="shared" si="1"/>
        <v>52000</v>
      </c>
    </row>
    <row r="34" spans="1:5" ht="46.5" customHeight="1" x14ac:dyDescent="0.25">
      <c r="A34" s="83" t="s">
        <v>246</v>
      </c>
      <c r="B34" s="80" t="s">
        <v>247</v>
      </c>
      <c r="C34" s="261">
        <v>26000</v>
      </c>
      <c r="D34" s="174">
        <f>D36+D35</f>
        <v>51000</v>
      </c>
      <c r="E34" s="176">
        <f>E36+E35</f>
        <v>52000</v>
      </c>
    </row>
    <row r="35" spans="1:5" ht="63" hidden="1" x14ac:dyDescent="0.25">
      <c r="A35" s="84" t="s">
        <v>245</v>
      </c>
      <c r="B35" s="80" t="s">
        <v>323</v>
      </c>
      <c r="C35" s="261"/>
      <c r="D35" s="174">
        <v>1000</v>
      </c>
      <c r="E35" s="176">
        <v>1000</v>
      </c>
    </row>
    <row r="36" spans="1:5" ht="63.75" hidden="1" customHeight="1" x14ac:dyDescent="0.25">
      <c r="A36" s="84" t="s">
        <v>243</v>
      </c>
      <c r="B36" s="80" t="s">
        <v>242</v>
      </c>
      <c r="C36" s="261"/>
      <c r="D36" s="174">
        <v>50000</v>
      </c>
      <c r="E36" s="176">
        <v>51000</v>
      </c>
    </row>
    <row r="37" spans="1:5" ht="31.5" hidden="1" x14ac:dyDescent="0.25">
      <c r="A37" s="85" t="s">
        <v>238</v>
      </c>
      <c r="B37" s="89" t="s">
        <v>239</v>
      </c>
      <c r="C37" s="263"/>
      <c r="D37" s="177"/>
      <c r="E37" s="178"/>
    </row>
    <row r="38" spans="1:5" ht="63" hidden="1" x14ac:dyDescent="0.25">
      <c r="A38" s="83" t="s">
        <v>240</v>
      </c>
      <c r="B38" s="86" t="s">
        <v>241</v>
      </c>
      <c r="C38" s="272"/>
      <c r="D38" s="179"/>
      <c r="E38" s="176"/>
    </row>
    <row r="39" spans="1:5" ht="78.75" hidden="1" x14ac:dyDescent="0.25">
      <c r="A39" s="83" t="s">
        <v>66</v>
      </c>
      <c r="B39" s="86" t="s">
        <v>65</v>
      </c>
      <c r="C39" s="272"/>
      <c r="D39" s="179"/>
      <c r="E39" s="176">
        <v>0</v>
      </c>
    </row>
    <row r="40" spans="1:5" ht="60" hidden="1" customHeight="1" x14ac:dyDescent="0.25">
      <c r="A40" s="84" t="s">
        <v>57</v>
      </c>
      <c r="B40" s="86" t="s">
        <v>58</v>
      </c>
      <c r="C40" s="272"/>
      <c r="D40" s="179"/>
      <c r="E40" s="176">
        <v>0</v>
      </c>
    </row>
    <row r="41" spans="1:5" ht="111.75" hidden="1" customHeight="1" x14ac:dyDescent="0.25">
      <c r="A41" s="513" t="s">
        <v>60</v>
      </c>
      <c r="B41" s="89" t="s">
        <v>59</v>
      </c>
      <c r="C41" s="263">
        <f>C42</f>
        <v>0</v>
      </c>
      <c r="D41" s="179"/>
      <c r="E41" s="176">
        <v>0</v>
      </c>
    </row>
    <row r="42" spans="1:5" ht="99" hidden="1" customHeight="1" x14ac:dyDescent="0.25">
      <c r="A42" s="87" t="s">
        <v>63</v>
      </c>
      <c r="B42" s="86" t="s">
        <v>61</v>
      </c>
      <c r="C42" s="272">
        <f>C43</f>
        <v>0</v>
      </c>
      <c r="D42" s="179"/>
      <c r="E42" s="176">
        <v>0</v>
      </c>
    </row>
    <row r="43" spans="1:5" ht="94.5" hidden="1" customHeight="1" x14ac:dyDescent="0.25">
      <c r="A43" s="87" t="s">
        <v>64</v>
      </c>
      <c r="B43" s="86" t="s">
        <v>62</v>
      </c>
      <c r="C43" s="272"/>
      <c r="D43" s="179"/>
      <c r="E43" s="176">
        <v>0</v>
      </c>
    </row>
    <row r="44" spans="1:5" customFormat="1" ht="38.25" customHeight="1" x14ac:dyDescent="0.25">
      <c r="A44" s="518" t="s">
        <v>648</v>
      </c>
      <c r="B44" s="196" t="s">
        <v>649</v>
      </c>
      <c r="C44" s="519">
        <f>C45</f>
        <v>39000</v>
      </c>
    </row>
    <row r="45" spans="1:5" customFormat="1" x14ac:dyDescent="0.25">
      <c r="A45" s="520" t="s">
        <v>650</v>
      </c>
      <c r="B45" s="197" t="s">
        <v>651</v>
      </c>
      <c r="C45" s="521">
        <f>C46</f>
        <v>39000</v>
      </c>
    </row>
    <row r="46" spans="1:5" customFormat="1" x14ac:dyDescent="0.25">
      <c r="A46" s="522" t="s">
        <v>652</v>
      </c>
      <c r="B46" s="197" t="s">
        <v>653</v>
      </c>
      <c r="C46" s="521">
        <f>C47</f>
        <v>39000</v>
      </c>
    </row>
    <row r="47" spans="1:5" customFormat="1" ht="33" x14ac:dyDescent="0.25">
      <c r="A47" s="523" t="s">
        <v>654</v>
      </c>
      <c r="B47" s="197" t="s">
        <v>655</v>
      </c>
      <c r="C47" s="521">
        <v>39000</v>
      </c>
    </row>
    <row r="48" spans="1:5" x14ac:dyDescent="0.25">
      <c r="A48" s="88" t="s">
        <v>17</v>
      </c>
      <c r="B48" s="89" t="s">
        <v>68</v>
      </c>
      <c r="C48" s="263">
        <f>C49</f>
        <v>7699600</v>
      </c>
      <c r="D48" s="177" t="e">
        <f>D49</f>
        <v>#REF!</v>
      </c>
      <c r="E48" s="178" t="e">
        <f>E49</f>
        <v>#REF!</v>
      </c>
    </row>
    <row r="49" spans="1:5" ht="47.25" x14ac:dyDescent="0.25">
      <c r="A49" s="85" t="s">
        <v>18</v>
      </c>
      <c r="B49" s="86" t="s">
        <v>69</v>
      </c>
      <c r="C49" s="272">
        <f>C62+C57+C50+C54</f>
        <v>7699600</v>
      </c>
      <c r="D49" s="179" t="e">
        <f>#REF!+D54+D57</f>
        <v>#REF!</v>
      </c>
      <c r="E49" s="176" t="e">
        <f>#REF!+E54+E57</f>
        <v>#REF!</v>
      </c>
    </row>
    <row r="50" spans="1:5" ht="15.75" customHeight="1" x14ac:dyDescent="0.25">
      <c r="A50" s="98" t="s">
        <v>321</v>
      </c>
      <c r="B50" s="89" t="s">
        <v>631</v>
      </c>
      <c r="C50" s="263">
        <f>C51</f>
        <v>7361600</v>
      </c>
      <c r="D50" s="179"/>
      <c r="E50" s="176"/>
    </row>
    <row r="51" spans="1:5" ht="15.75" customHeight="1" x14ac:dyDescent="0.25">
      <c r="A51" s="98" t="s">
        <v>20</v>
      </c>
      <c r="B51" s="89" t="s">
        <v>631</v>
      </c>
      <c r="C51" s="272">
        <f>C52+C53</f>
        <v>7361600</v>
      </c>
      <c r="D51" s="179"/>
      <c r="E51" s="176"/>
    </row>
    <row r="52" spans="1:5" ht="31.5" x14ac:dyDescent="0.25">
      <c r="A52" s="91" t="s">
        <v>67</v>
      </c>
      <c r="B52" s="86" t="s">
        <v>618</v>
      </c>
      <c r="C52" s="272">
        <v>385500</v>
      </c>
      <c r="D52" s="179">
        <v>0</v>
      </c>
      <c r="E52" s="176">
        <v>0</v>
      </c>
    </row>
    <row r="53" spans="1:5" ht="38.25" customHeight="1" x14ac:dyDescent="0.25">
      <c r="A53" s="92" t="s">
        <v>268</v>
      </c>
      <c r="B53" s="86" t="s">
        <v>618</v>
      </c>
      <c r="C53" s="272">
        <v>6976100</v>
      </c>
      <c r="D53" s="179">
        <v>1421400</v>
      </c>
      <c r="E53" s="176">
        <v>1381300</v>
      </c>
    </row>
    <row r="54" spans="1:5" s="103" customFormat="1" ht="36" customHeight="1" x14ac:dyDescent="0.25">
      <c r="A54" s="165" t="s">
        <v>328</v>
      </c>
      <c r="B54" s="166">
        <v>2.02200000000001E+16</v>
      </c>
      <c r="C54" s="263">
        <f>C55</f>
        <v>200000</v>
      </c>
      <c r="D54" s="177">
        <f>D55</f>
        <v>509900</v>
      </c>
      <c r="E54" s="178">
        <f>E55</f>
        <v>548900</v>
      </c>
    </row>
    <row r="55" spans="1:5" ht="26.25" customHeight="1" x14ac:dyDescent="0.25">
      <c r="A55" s="90" t="s">
        <v>142</v>
      </c>
      <c r="B55" s="94">
        <v>2.02299990000001E+16</v>
      </c>
      <c r="C55" s="272">
        <f>C56</f>
        <v>200000</v>
      </c>
      <c r="D55" s="179">
        <v>509900</v>
      </c>
      <c r="E55" s="176">
        <v>548900</v>
      </c>
    </row>
    <row r="56" spans="1:5" ht="30.75" customHeight="1" x14ac:dyDescent="0.25">
      <c r="A56" s="90" t="s">
        <v>329</v>
      </c>
      <c r="B56" s="94">
        <v>2.02299991000001E+16</v>
      </c>
      <c r="C56" s="272">
        <v>200000</v>
      </c>
      <c r="D56" s="179">
        <v>509900</v>
      </c>
      <c r="E56" s="176">
        <v>548900</v>
      </c>
    </row>
    <row r="57" spans="1:5" s="103" customFormat="1" ht="31.5" x14ac:dyDescent="0.25">
      <c r="A57" s="165" t="s">
        <v>322</v>
      </c>
      <c r="B57" s="89" t="s">
        <v>619</v>
      </c>
      <c r="C57" s="263">
        <f>C60+C58</f>
        <v>138000</v>
      </c>
      <c r="D57" s="177" t="e">
        <f>D60+#REF!</f>
        <v>#REF!</v>
      </c>
      <c r="E57" s="178" t="e">
        <f>E60+#REF!</f>
        <v>#REF!</v>
      </c>
    </row>
    <row r="58" spans="1:5" ht="47.25" x14ac:dyDescent="0.25">
      <c r="A58" s="97" t="s">
        <v>205</v>
      </c>
      <c r="B58" s="94" t="s">
        <v>622</v>
      </c>
      <c r="C58" s="272">
        <f>C59</f>
        <v>700</v>
      </c>
      <c r="D58" s="179">
        <v>600</v>
      </c>
      <c r="E58" s="176">
        <v>600</v>
      </c>
    </row>
    <row r="59" spans="1:5" ht="47.25" x14ac:dyDescent="0.25">
      <c r="A59" s="97" t="s">
        <v>207</v>
      </c>
      <c r="B59" s="94" t="s">
        <v>623</v>
      </c>
      <c r="C59" s="272">
        <v>700</v>
      </c>
      <c r="D59" s="179">
        <v>600</v>
      </c>
      <c r="E59" s="176">
        <v>600</v>
      </c>
    </row>
    <row r="60" spans="1:5" ht="47.25" x14ac:dyDescent="0.25">
      <c r="A60" s="96" t="s">
        <v>141</v>
      </c>
      <c r="B60" s="94" t="s">
        <v>620</v>
      </c>
      <c r="C60" s="272">
        <f>C61</f>
        <v>137300</v>
      </c>
      <c r="D60" s="179">
        <f>D61</f>
        <v>35100</v>
      </c>
      <c r="E60" s="176">
        <f>E61</f>
        <v>35100</v>
      </c>
    </row>
    <row r="61" spans="1:5" ht="47.25" x14ac:dyDescent="0.25">
      <c r="A61" s="524" t="s">
        <v>144</v>
      </c>
      <c r="B61" s="94" t="s">
        <v>621</v>
      </c>
      <c r="C61" s="272">
        <v>137300</v>
      </c>
      <c r="D61" s="179">
        <v>35100</v>
      </c>
      <c r="E61" s="176">
        <v>35100</v>
      </c>
    </row>
    <row r="62" spans="1:5" s="103" customFormat="1" hidden="1" x14ac:dyDescent="0.25">
      <c r="A62" s="165" t="s">
        <v>23</v>
      </c>
      <c r="B62" s="166" t="s">
        <v>624</v>
      </c>
      <c r="C62" s="263">
        <f>C63</f>
        <v>0</v>
      </c>
      <c r="D62" s="177">
        <f>D63</f>
        <v>509900</v>
      </c>
      <c r="E62" s="178">
        <f>E63</f>
        <v>548900</v>
      </c>
    </row>
    <row r="63" spans="1:5" ht="31.5" hidden="1" x14ac:dyDescent="0.25">
      <c r="A63" s="90" t="s">
        <v>319</v>
      </c>
      <c r="B63" s="94" t="s">
        <v>625</v>
      </c>
      <c r="C63" s="272">
        <f>C64</f>
        <v>0</v>
      </c>
      <c r="D63" s="179">
        <v>509900</v>
      </c>
      <c r="E63" s="176">
        <v>548900</v>
      </c>
    </row>
    <row r="64" spans="1:5" ht="18" hidden="1" customHeight="1" x14ac:dyDescent="0.25">
      <c r="A64" s="90" t="s">
        <v>320</v>
      </c>
      <c r="B64" s="94" t="s">
        <v>626</v>
      </c>
      <c r="C64" s="272">
        <v>0</v>
      </c>
      <c r="D64" s="179">
        <v>509900</v>
      </c>
      <c r="E64" s="176">
        <v>548900</v>
      </c>
    </row>
    <row r="65" spans="1:7" x14ac:dyDescent="0.25">
      <c r="A65" s="98" t="s">
        <v>24</v>
      </c>
      <c r="B65" s="89"/>
      <c r="C65" s="263">
        <f>C10+C48</f>
        <v>8167200</v>
      </c>
      <c r="D65" s="177" t="e">
        <f>D10+D48</f>
        <v>#REF!</v>
      </c>
      <c r="E65" s="177" t="e">
        <f>E10+E48</f>
        <v>#REF!</v>
      </c>
    </row>
    <row r="68" spans="1:7" x14ac:dyDescent="0.25">
      <c r="E68" s="99"/>
    </row>
    <row r="69" spans="1:7" ht="37.5" x14ac:dyDescent="0.3">
      <c r="A69" s="100" t="s">
        <v>656</v>
      </c>
      <c r="B69" s="549" t="s">
        <v>657</v>
      </c>
      <c r="C69" s="549"/>
      <c r="D69" s="549"/>
      <c r="E69" s="549"/>
      <c r="G69" s="224"/>
    </row>
  </sheetData>
  <mergeCells count="2">
    <mergeCell ref="A6:E7"/>
    <mergeCell ref="B69:E69"/>
  </mergeCells>
  <pageMargins left="0.70866141732283472" right="0.70866141732283472" top="0.74803149606299213" bottom="0.74803149606299213" header="0.31496062992125984" footer="0.31496062992125984"/>
  <pageSetup paperSize="9" scale="77" fitToHeight="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0"/>
  <sheetViews>
    <sheetView zoomScale="60" zoomScaleNormal="60" workbookViewId="0">
      <selection activeCell="N14" sqref="N14"/>
    </sheetView>
  </sheetViews>
  <sheetFormatPr defaultColWidth="9.140625" defaultRowHeight="15.75" x14ac:dyDescent="0.25"/>
  <cols>
    <col min="1" max="1" width="85.42578125" style="226" customWidth="1"/>
    <col min="2" max="2" width="21.7109375" style="226" customWidth="1"/>
    <col min="3" max="3" width="20.42578125" style="226" customWidth="1"/>
    <col min="4" max="4" width="14.42578125" style="19" customWidth="1"/>
    <col min="5" max="5" width="49" style="19" customWidth="1"/>
    <col min="6" max="6" width="27.42578125" style="19" hidden="1" customWidth="1"/>
    <col min="7" max="7" width="32.140625" style="15" hidden="1" customWidth="1"/>
    <col min="8" max="16384" width="9.140625" style="106"/>
  </cols>
  <sheetData>
    <row r="1" spans="1:9" ht="20.25" x14ac:dyDescent="0.3">
      <c r="A1" s="401"/>
      <c r="B1" s="401"/>
      <c r="C1" s="401"/>
      <c r="D1" s="402" t="s">
        <v>692</v>
      </c>
      <c r="E1" s="402"/>
      <c r="F1" s="18"/>
    </row>
    <row r="2" spans="1:9" ht="21" x14ac:dyDescent="0.35">
      <c r="A2" s="401"/>
      <c r="B2" s="401"/>
      <c r="C2" s="401"/>
      <c r="D2" s="576" t="s">
        <v>775</v>
      </c>
      <c r="E2" s="576"/>
      <c r="F2" s="514"/>
      <c r="G2" s="514"/>
      <c r="H2" s="514"/>
      <c r="I2" s="514"/>
    </row>
    <row r="3" spans="1:9" ht="20.25" x14ac:dyDescent="0.3">
      <c r="A3" s="401" t="s">
        <v>693</v>
      </c>
      <c r="B3" s="401"/>
      <c r="C3" s="401"/>
      <c r="D3" s="403"/>
      <c r="E3" s="401"/>
      <c r="F3" s="5"/>
    </row>
    <row r="4" spans="1:9" ht="20.25" x14ac:dyDescent="0.3">
      <c r="A4" s="578" t="s">
        <v>697</v>
      </c>
      <c r="B4" s="578"/>
      <c r="C4" s="578"/>
      <c r="D4" s="578"/>
      <c r="E4" s="578"/>
      <c r="F4" s="234"/>
    </row>
    <row r="5" spans="1:9" ht="20.25" x14ac:dyDescent="0.3">
      <c r="A5" s="401"/>
      <c r="B5" s="401"/>
      <c r="C5" s="401"/>
      <c r="D5" s="402"/>
      <c r="E5" s="402"/>
      <c r="F5" s="18"/>
    </row>
    <row r="6" spans="1:9" ht="77.25" customHeight="1" x14ac:dyDescent="0.25">
      <c r="A6" s="577" t="s">
        <v>694</v>
      </c>
      <c r="B6" s="577"/>
      <c r="C6" s="577"/>
      <c r="D6" s="577"/>
      <c r="E6" s="577"/>
      <c r="F6" s="577"/>
      <c r="G6" s="577"/>
    </row>
    <row r="7" spans="1:9" ht="22.5" hidden="1" customHeight="1" x14ac:dyDescent="0.25">
      <c r="A7" s="577"/>
      <c r="B7" s="577"/>
      <c r="C7" s="577"/>
      <c r="D7" s="577"/>
      <c r="E7" s="577"/>
      <c r="F7" s="577"/>
      <c r="G7" s="577"/>
    </row>
    <row r="8" spans="1:9" ht="26.25" customHeight="1" x14ac:dyDescent="0.35">
      <c r="A8" s="227"/>
      <c r="E8" s="447" t="s">
        <v>145</v>
      </c>
    </row>
    <row r="9" spans="1:9" ht="16.5" hidden="1" thickBot="1" x14ac:dyDescent="0.3">
      <c r="A9" s="108" t="s">
        <v>82</v>
      </c>
      <c r="B9" s="108" t="s">
        <v>82</v>
      </c>
      <c r="C9" s="108" t="s">
        <v>82</v>
      </c>
      <c r="D9" s="109" t="s">
        <v>82</v>
      </c>
      <c r="E9" s="109"/>
      <c r="F9" s="109"/>
      <c r="G9" s="108" t="s">
        <v>145</v>
      </c>
    </row>
    <row r="10" spans="1:9" ht="35.25" customHeight="1" x14ac:dyDescent="0.25">
      <c r="A10" s="575" t="s">
        <v>83</v>
      </c>
      <c r="B10" s="575" t="s">
        <v>117</v>
      </c>
      <c r="C10" s="575" t="s">
        <v>118</v>
      </c>
      <c r="D10" s="575" t="s">
        <v>84</v>
      </c>
      <c r="E10" s="471" t="s">
        <v>695</v>
      </c>
      <c r="F10" s="465" t="s">
        <v>271</v>
      </c>
      <c r="G10" s="183" t="s">
        <v>278</v>
      </c>
    </row>
    <row r="11" spans="1:9" ht="22.5" hidden="1" x14ac:dyDescent="0.25">
      <c r="A11" s="575"/>
      <c r="B11" s="575"/>
      <c r="C11" s="575"/>
      <c r="D11" s="575"/>
      <c r="E11" s="434"/>
      <c r="F11" s="466">
        <f>F12+F16+F14</f>
        <v>35100</v>
      </c>
      <c r="G11" s="184">
        <f>G12+G16+G14</f>
        <v>35100</v>
      </c>
    </row>
    <row r="12" spans="1:9" ht="31.5" customHeight="1" x14ac:dyDescent="0.35">
      <c r="A12" s="404">
        <v>1</v>
      </c>
      <c r="B12" s="404">
        <v>2</v>
      </c>
      <c r="C12" s="404">
        <v>3</v>
      </c>
      <c r="D12" s="404">
        <v>4</v>
      </c>
      <c r="E12" s="404">
        <v>5</v>
      </c>
      <c r="F12" s="467">
        <f>F13</f>
        <v>25400</v>
      </c>
      <c r="G12" s="185">
        <f>G13</f>
        <v>25400</v>
      </c>
    </row>
    <row r="13" spans="1:9" ht="68.25" x14ac:dyDescent="0.35">
      <c r="A13" s="405" t="s">
        <v>696</v>
      </c>
      <c r="B13" s="404"/>
      <c r="C13" s="404"/>
      <c r="D13" s="404"/>
      <c r="E13" s="406">
        <f>E14+E20</f>
        <v>341400</v>
      </c>
      <c r="F13" s="467">
        <v>25400</v>
      </c>
      <c r="G13" s="185">
        <v>25400</v>
      </c>
    </row>
    <row r="14" spans="1:9" ht="80.25" customHeight="1" x14ac:dyDescent="0.3">
      <c r="A14" s="407" t="s">
        <v>349</v>
      </c>
      <c r="B14" s="415">
        <v>7100000000</v>
      </c>
      <c r="C14" s="408"/>
      <c r="D14" s="408"/>
      <c r="E14" s="409">
        <f>E15</f>
        <v>204100</v>
      </c>
      <c r="F14" s="467">
        <f>F15</f>
        <v>7700</v>
      </c>
      <c r="G14" s="185">
        <f>G15</f>
        <v>7700</v>
      </c>
    </row>
    <row r="15" spans="1:9" ht="56.25" customHeight="1" x14ac:dyDescent="0.3">
      <c r="A15" s="407" t="s">
        <v>635</v>
      </c>
      <c r="B15" s="415">
        <v>7110000000</v>
      </c>
      <c r="C15" s="408"/>
      <c r="D15" s="408"/>
      <c r="E15" s="409">
        <f>E16</f>
        <v>204100</v>
      </c>
      <c r="F15" s="467">
        <v>7700</v>
      </c>
      <c r="G15" s="185">
        <v>7700</v>
      </c>
    </row>
    <row r="16" spans="1:9" ht="71.25" customHeight="1" x14ac:dyDescent="0.3">
      <c r="A16" s="407" t="s">
        <v>351</v>
      </c>
      <c r="B16" s="415">
        <v>7110100000</v>
      </c>
      <c r="C16" s="408"/>
      <c r="D16" s="408"/>
      <c r="E16" s="409">
        <f>E17</f>
        <v>204100</v>
      </c>
      <c r="F16" s="467">
        <v>2000</v>
      </c>
      <c r="G16" s="186">
        <v>2000</v>
      </c>
    </row>
    <row r="17" spans="1:7" ht="57.75" customHeight="1" x14ac:dyDescent="0.3">
      <c r="A17" s="407" t="s">
        <v>352</v>
      </c>
      <c r="B17" s="415" t="s">
        <v>353</v>
      </c>
      <c r="C17" s="408"/>
      <c r="D17" s="408"/>
      <c r="E17" s="409">
        <f>E18</f>
        <v>204100</v>
      </c>
      <c r="F17" s="467">
        <v>2000</v>
      </c>
      <c r="G17" s="186">
        <v>2000</v>
      </c>
    </row>
    <row r="18" spans="1:7" ht="84" customHeight="1" x14ac:dyDescent="0.35">
      <c r="A18" s="410" t="s">
        <v>354</v>
      </c>
      <c r="B18" s="472" t="s">
        <v>353</v>
      </c>
      <c r="C18" s="408"/>
      <c r="D18" s="408"/>
      <c r="E18" s="409">
        <f>E19</f>
        <v>204100</v>
      </c>
      <c r="F18" s="468">
        <f>F19</f>
        <v>3000</v>
      </c>
      <c r="G18" s="184">
        <f>G19</f>
        <v>3000</v>
      </c>
    </row>
    <row r="19" spans="1:7" ht="52.5" customHeight="1" x14ac:dyDescent="0.35">
      <c r="A19" s="410" t="s">
        <v>114</v>
      </c>
      <c r="B19" s="472" t="s">
        <v>353</v>
      </c>
      <c r="C19" s="411">
        <v>200</v>
      </c>
      <c r="D19" s="511" t="s">
        <v>115</v>
      </c>
      <c r="E19" s="412">
        <v>204100</v>
      </c>
      <c r="F19" s="425">
        <v>3000</v>
      </c>
      <c r="G19" s="185">
        <v>3000</v>
      </c>
    </row>
    <row r="20" spans="1:7" ht="67.5" x14ac:dyDescent="0.3">
      <c r="A20" s="407" t="s">
        <v>698</v>
      </c>
      <c r="B20" s="415">
        <v>9000000000</v>
      </c>
      <c r="C20" s="408"/>
      <c r="D20" s="408"/>
      <c r="E20" s="409">
        <f>E21</f>
        <v>137300</v>
      </c>
      <c r="F20" s="425">
        <v>3000</v>
      </c>
      <c r="G20" s="185">
        <v>3000</v>
      </c>
    </row>
    <row r="21" spans="1:7" ht="128.25" customHeight="1" x14ac:dyDescent="0.3">
      <c r="A21" s="407" t="s">
        <v>699</v>
      </c>
      <c r="B21" s="415" t="s">
        <v>454</v>
      </c>
      <c r="C21" s="408"/>
      <c r="D21" s="408"/>
      <c r="E21" s="409">
        <f>E22</f>
        <v>137300</v>
      </c>
      <c r="F21" s="466"/>
      <c r="G21" s="188"/>
    </row>
    <row r="22" spans="1:7" ht="96.75" customHeight="1" x14ac:dyDescent="0.3">
      <c r="A22" s="407" t="s">
        <v>355</v>
      </c>
      <c r="B22" s="415" t="s">
        <v>700</v>
      </c>
      <c r="C22" s="408"/>
      <c r="D22" s="408"/>
      <c r="E22" s="409">
        <f>E23</f>
        <v>137300</v>
      </c>
      <c r="F22" s="467"/>
      <c r="G22" s="186"/>
    </row>
    <row r="23" spans="1:7" ht="79.5" customHeight="1" x14ac:dyDescent="0.3">
      <c r="A23" s="407" t="s">
        <v>356</v>
      </c>
      <c r="B23" s="415" t="s">
        <v>701</v>
      </c>
      <c r="C23" s="408"/>
      <c r="D23" s="408"/>
      <c r="E23" s="409">
        <f>E24+E26</f>
        <v>137300</v>
      </c>
      <c r="F23" s="467"/>
      <c r="G23" s="186"/>
    </row>
    <row r="24" spans="1:7" ht="116.25" x14ac:dyDescent="0.35">
      <c r="A24" s="410" t="s">
        <v>357</v>
      </c>
      <c r="B24" s="472" t="s">
        <v>701</v>
      </c>
      <c r="C24" s="414" t="s">
        <v>359</v>
      </c>
      <c r="D24" s="413"/>
      <c r="E24" s="412">
        <f>E25</f>
        <v>126000</v>
      </c>
      <c r="F24" s="468">
        <f>F25+F29+F27</f>
        <v>358140</v>
      </c>
      <c r="G24" s="187">
        <f>G25+G29+G27</f>
        <v>295330</v>
      </c>
    </row>
    <row r="25" spans="1:7" ht="34.5" customHeight="1" x14ac:dyDescent="0.35">
      <c r="A25" s="410" t="s">
        <v>360</v>
      </c>
      <c r="B25" s="472" t="s">
        <v>701</v>
      </c>
      <c r="C25" s="414" t="s">
        <v>359</v>
      </c>
      <c r="D25" s="413" t="s">
        <v>147</v>
      </c>
      <c r="E25" s="412">
        <v>126000</v>
      </c>
      <c r="F25" s="425">
        <f>F26</f>
        <v>301640</v>
      </c>
      <c r="G25" s="185">
        <f>G26</f>
        <v>240830</v>
      </c>
    </row>
    <row r="26" spans="1:7" ht="67.5" customHeight="1" x14ac:dyDescent="0.35">
      <c r="A26" s="410" t="s">
        <v>354</v>
      </c>
      <c r="B26" s="472" t="s">
        <v>701</v>
      </c>
      <c r="C26" s="414" t="s">
        <v>361</v>
      </c>
      <c r="D26" s="413"/>
      <c r="E26" s="412">
        <f>E27</f>
        <v>11300</v>
      </c>
      <c r="F26" s="425">
        <v>301640</v>
      </c>
      <c r="G26" s="185">
        <v>240830</v>
      </c>
    </row>
    <row r="27" spans="1:7" ht="49.9" customHeight="1" x14ac:dyDescent="0.35">
      <c r="A27" s="410" t="s">
        <v>360</v>
      </c>
      <c r="B27" s="472" t="s">
        <v>701</v>
      </c>
      <c r="C27" s="414" t="s">
        <v>361</v>
      </c>
      <c r="D27" s="413" t="s">
        <v>147</v>
      </c>
      <c r="E27" s="412">
        <v>11300</v>
      </c>
      <c r="F27" s="425">
        <f>F28</f>
        <v>54500</v>
      </c>
      <c r="G27" s="185">
        <f>G28</f>
        <v>52500</v>
      </c>
    </row>
    <row r="28" spans="1:7" ht="39.6" customHeight="1" x14ac:dyDescent="0.3">
      <c r="A28" s="415" t="s">
        <v>362</v>
      </c>
      <c r="B28" s="419" t="s">
        <v>363</v>
      </c>
      <c r="C28" s="419"/>
      <c r="D28" s="419"/>
      <c r="E28" s="409">
        <f>E29+E53+E82+E118+E123+E161</f>
        <v>7078026.6799999997</v>
      </c>
      <c r="F28" s="425">
        <v>54500</v>
      </c>
      <c r="G28" s="185">
        <v>52500</v>
      </c>
    </row>
    <row r="29" spans="1:7" ht="45" x14ac:dyDescent="0.25">
      <c r="A29" s="434" t="s">
        <v>364</v>
      </c>
      <c r="B29" s="463" t="s">
        <v>365</v>
      </c>
      <c r="C29" s="463"/>
      <c r="D29" s="463"/>
      <c r="E29" s="464">
        <f>E30+E33+E36+E41+E45+E49</f>
        <v>4729356.68</v>
      </c>
      <c r="F29" s="425">
        <v>2000</v>
      </c>
      <c r="G29" s="185">
        <v>2000</v>
      </c>
    </row>
    <row r="30" spans="1:7" ht="23.25" x14ac:dyDescent="0.25">
      <c r="A30" s="416" t="s">
        <v>366</v>
      </c>
      <c r="B30" s="417" t="s">
        <v>367</v>
      </c>
      <c r="C30" s="417"/>
      <c r="D30" s="417"/>
      <c r="E30" s="418">
        <f>E31</f>
        <v>885406</v>
      </c>
      <c r="F30" s="468" t="e">
        <f>F32+F34+F38+#REF!+#REF!+F35</f>
        <v>#REF!</v>
      </c>
      <c r="G30" s="187" t="e">
        <f>G32+G34+G38+#REF!+#REF!+G35</f>
        <v>#REF!</v>
      </c>
    </row>
    <row r="31" spans="1:7" ht="124.5" customHeight="1" x14ac:dyDescent="0.25">
      <c r="A31" s="416" t="s">
        <v>357</v>
      </c>
      <c r="B31" s="417" t="s">
        <v>367</v>
      </c>
      <c r="C31" s="417" t="s">
        <v>359</v>
      </c>
      <c r="D31" s="417"/>
      <c r="E31" s="418">
        <f>E32</f>
        <v>885406</v>
      </c>
      <c r="F31" s="425">
        <f>F32</f>
        <v>813100</v>
      </c>
      <c r="G31" s="185">
        <f>G32</f>
        <v>814100</v>
      </c>
    </row>
    <row r="32" spans="1:7" ht="23.25" x14ac:dyDescent="0.25">
      <c r="A32" s="416" t="s">
        <v>122</v>
      </c>
      <c r="B32" s="417" t="s">
        <v>367</v>
      </c>
      <c r="C32" s="417" t="s">
        <v>359</v>
      </c>
      <c r="D32" s="417" t="s">
        <v>88</v>
      </c>
      <c r="E32" s="418">
        <v>885406</v>
      </c>
      <c r="F32" s="425">
        <v>813100</v>
      </c>
      <c r="G32" s="185">
        <v>814100</v>
      </c>
    </row>
    <row r="33" spans="1:7" ht="35.25" customHeight="1" x14ac:dyDescent="0.25">
      <c r="A33" s="416" t="s">
        <v>366</v>
      </c>
      <c r="B33" s="417" t="s">
        <v>368</v>
      </c>
      <c r="C33" s="417"/>
      <c r="D33" s="417"/>
      <c r="E33" s="418">
        <f>E34</f>
        <v>2871774</v>
      </c>
      <c r="F33" s="425">
        <v>3000</v>
      </c>
      <c r="G33" s="185">
        <v>3000</v>
      </c>
    </row>
    <row r="34" spans="1:7" ht="116.25" x14ac:dyDescent="0.25">
      <c r="A34" s="416" t="s">
        <v>357</v>
      </c>
      <c r="B34" s="417" t="s">
        <v>368</v>
      </c>
      <c r="C34" s="417" t="s">
        <v>359</v>
      </c>
      <c r="D34" s="417"/>
      <c r="E34" s="418">
        <f>E35</f>
        <v>2871774</v>
      </c>
      <c r="F34" s="425">
        <v>3000</v>
      </c>
      <c r="G34" s="185">
        <v>3000</v>
      </c>
    </row>
    <row r="35" spans="1:7" ht="53.45" customHeight="1" x14ac:dyDescent="0.25">
      <c r="A35" s="416" t="s">
        <v>369</v>
      </c>
      <c r="B35" s="417" t="s">
        <v>368</v>
      </c>
      <c r="C35" s="417" t="s">
        <v>359</v>
      </c>
      <c r="D35" s="417" t="s">
        <v>90</v>
      </c>
      <c r="E35" s="418">
        <v>2871774</v>
      </c>
      <c r="F35" s="425">
        <f>F36</f>
        <v>264700</v>
      </c>
      <c r="G35" s="185">
        <f>G36</f>
        <v>265700</v>
      </c>
    </row>
    <row r="36" spans="1:7" ht="23.25" x14ac:dyDescent="0.25">
      <c r="A36" s="416" t="s">
        <v>370</v>
      </c>
      <c r="B36" s="417" t="s">
        <v>371</v>
      </c>
      <c r="C36" s="417"/>
      <c r="D36" s="417"/>
      <c r="E36" s="418">
        <f>E37+E39</f>
        <v>634972.07999999996</v>
      </c>
      <c r="F36" s="425">
        <v>264700</v>
      </c>
      <c r="G36" s="185">
        <v>265700</v>
      </c>
    </row>
    <row r="37" spans="1:7" ht="46.5" x14ac:dyDescent="0.25">
      <c r="A37" s="410" t="s">
        <v>354</v>
      </c>
      <c r="B37" s="417" t="s">
        <v>371</v>
      </c>
      <c r="C37" s="417" t="s">
        <v>361</v>
      </c>
      <c r="D37" s="417"/>
      <c r="E37" s="418">
        <f>E38</f>
        <v>621696</v>
      </c>
      <c r="F37" s="425">
        <f>F38</f>
        <v>135400</v>
      </c>
      <c r="G37" s="185">
        <f>G38</f>
        <v>134600</v>
      </c>
    </row>
    <row r="38" spans="1:7" ht="23.25" x14ac:dyDescent="0.25">
      <c r="A38" s="416" t="s">
        <v>369</v>
      </c>
      <c r="B38" s="417" t="s">
        <v>371</v>
      </c>
      <c r="C38" s="417" t="s">
        <v>361</v>
      </c>
      <c r="D38" s="417" t="s">
        <v>90</v>
      </c>
      <c r="E38" s="418">
        <v>621696</v>
      </c>
      <c r="F38" s="425">
        <v>135400</v>
      </c>
      <c r="G38" s="185">
        <v>134600</v>
      </c>
    </row>
    <row r="39" spans="1:7" ht="23.25" x14ac:dyDescent="0.25">
      <c r="A39" s="473" t="s">
        <v>373</v>
      </c>
      <c r="B39" s="417" t="s">
        <v>470</v>
      </c>
      <c r="C39" s="417" t="s">
        <v>374</v>
      </c>
      <c r="D39" s="417"/>
      <c r="E39" s="418">
        <f>E40</f>
        <v>13276.08</v>
      </c>
      <c r="F39" s="425">
        <f>F40</f>
        <v>1000</v>
      </c>
      <c r="G39" s="185">
        <f>G40</f>
        <v>1000</v>
      </c>
    </row>
    <row r="40" spans="1:7" ht="23.25" x14ac:dyDescent="0.25">
      <c r="A40" s="416" t="s">
        <v>369</v>
      </c>
      <c r="B40" s="417" t="s">
        <v>470</v>
      </c>
      <c r="C40" s="417" t="s">
        <v>374</v>
      </c>
      <c r="D40" s="417" t="s">
        <v>90</v>
      </c>
      <c r="E40" s="418">
        <v>13276.08</v>
      </c>
      <c r="F40" s="425">
        <v>1000</v>
      </c>
      <c r="G40" s="185">
        <v>1000</v>
      </c>
    </row>
    <row r="41" spans="1:7" ht="71.25" customHeight="1" x14ac:dyDescent="0.3">
      <c r="A41" s="426" t="s">
        <v>489</v>
      </c>
      <c r="B41" s="463" t="s">
        <v>490</v>
      </c>
      <c r="C41" s="463"/>
      <c r="D41" s="463"/>
      <c r="E41" s="464">
        <f>E42</f>
        <v>90000</v>
      </c>
      <c r="F41" s="425">
        <v>1000</v>
      </c>
      <c r="G41" s="185">
        <v>1000</v>
      </c>
    </row>
    <row r="42" spans="1:7" ht="90" x14ac:dyDescent="0.25">
      <c r="A42" s="407" t="s">
        <v>702</v>
      </c>
      <c r="B42" s="463" t="s">
        <v>491</v>
      </c>
      <c r="C42" s="463"/>
      <c r="D42" s="463"/>
      <c r="E42" s="464">
        <f>E43</f>
        <v>90000</v>
      </c>
      <c r="F42" s="425">
        <f>F43</f>
        <v>1000</v>
      </c>
      <c r="G42" s="185">
        <f>G43</f>
        <v>1000</v>
      </c>
    </row>
    <row r="43" spans="1:7" ht="46.5" x14ac:dyDescent="0.25">
      <c r="A43" s="410" t="s">
        <v>354</v>
      </c>
      <c r="B43" s="463" t="s">
        <v>491</v>
      </c>
      <c r="C43" s="417" t="s">
        <v>361</v>
      </c>
      <c r="D43" s="417"/>
      <c r="E43" s="418">
        <f>E44</f>
        <v>90000</v>
      </c>
      <c r="F43" s="425">
        <v>1000</v>
      </c>
      <c r="G43" s="185">
        <v>1000</v>
      </c>
    </row>
    <row r="44" spans="1:7" s="169" customFormat="1" ht="23.25" x14ac:dyDescent="0.25">
      <c r="A44" s="416" t="s">
        <v>236</v>
      </c>
      <c r="B44" s="463" t="s">
        <v>491</v>
      </c>
      <c r="C44" s="417" t="s">
        <v>361</v>
      </c>
      <c r="D44" s="417" t="s">
        <v>233</v>
      </c>
      <c r="E44" s="418">
        <v>90000</v>
      </c>
      <c r="F44" s="468">
        <v>90700</v>
      </c>
      <c r="G44" s="184">
        <v>90700</v>
      </c>
    </row>
    <row r="45" spans="1:7" ht="33.75" customHeight="1" x14ac:dyDescent="0.3">
      <c r="A45" s="426" t="s">
        <v>492</v>
      </c>
      <c r="B45" s="463" t="s">
        <v>494</v>
      </c>
      <c r="C45" s="463"/>
      <c r="D45" s="463"/>
      <c r="E45" s="464">
        <f>E46</f>
        <v>237204.6</v>
      </c>
      <c r="F45" s="425">
        <v>1000</v>
      </c>
      <c r="G45" s="185">
        <v>1000</v>
      </c>
    </row>
    <row r="46" spans="1:7" ht="67.5" x14ac:dyDescent="0.25">
      <c r="A46" s="428" t="s">
        <v>493</v>
      </c>
      <c r="B46" s="463" t="s">
        <v>495</v>
      </c>
      <c r="C46" s="463"/>
      <c r="D46" s="463"/>
      <c r="E46" s="464">
        <f>E47</f>
        <v>237204.6</v>
      </c>
      <c r="F46" s="425">
        <f>F47</f>
        <v>1000</v>
      </c>
      <c r="G46" s="185">
        <f>G47</f>
        <v>1000</v>
      </c>
    </row>
    <row r="47" spans="1:7" ht="46.5" x14ac:dyDescent="0.25">
      <c r="A47" s="410" t="s">
        <v>354</v>
      </c>
      <c r="B47" s="463" t="s">
        <v>495</v>
      </c>
      <c r="C47" s="417" t="s">
        <v>496</v>
      </c>
      <c r="D47" s="417"/>
      <c r="E47" s="418">
        <f>E48</f>
        <v>237204.6</v>
      </c>
      <c r="F47" s="425">
        <v>1000</v>
      </c>
      <c r="G47" s="185">
        <v>1000</v>
      </c>
    </row>
    <row r="48" spans="1:7" s="169" customFormat="1" ht="23.25" x14ac:dyDescent="0.25">
      <c r="A48" s="416" t="s">
        <v>219</v>
      </c>
      <c r="B48" s="463" t="s">
        <v>495</v>
      </c>
      <c r="C48" s="417" t="s">
        <v>496</v>
      </c>
      <c r="D48" s="417" t="s">
        <v>222</v>
      </c>
      <c r="E48" s="418">
        <v>237204.6</v>
      </c>
      <c r="F48" s="468">
        <v>90700</v>
      </c>
      <c r="G48" s="184">
        <v>90700</v>
      </c>
    </row>
    <row r="49" spans="1:7" ht="36" customHeight="1" x14ac:dyDescent="0.25">
      <c r="A49" s="429" t="s">
        <v>497</v>
      </c>
      <c r="B49" s="463" t="s">
        <v>498</v>
      </c>
      <c r="C49" s="463"/>
      <c r="D49" s="463"/>
      <c r="E49" s="464">
        <f>E50</f>
        <v>10000</v>
      </c>
      <c r="F49" s="425">
        <v>1000</v>
      </c>
      <c r="G49" s="185">
        <v>1000</v>
      </c>
    </row>
    <row r="50" spans="1:7" ht="90" x14ac:dyDescent="0.25">
      <c r="A50" s="407" t="s">
        <v>702</v>
      </c>
      <c r="B50" s="463" t="s">
        <v>499</v>
      </c>
      <c r="C50" s="463"/>
      <c r="D50" s="463"/>
      <c r="E50" s="464">
        <f>E51</f>
        <v>10000</v>
      </c>
      <c r="F50" s="425">
        <f>F51</f>
        <v>1000</v>
      </c>
      <c r="G50" s="185">
        <f>G51</f>
        <v>1000</v>
      </c>
    </row>
    <row r="51" spans="1:7" ht="46.5" x14ac:dyDescent="0.25">
      <c r="A51" s="410" t="s">
        <v>354</v>
      </c>
      <c r="B51" s="463" t="s">
        <v>499</v>
      </c>
      <c r="C51" s="417" t="s">
        <v>361</v>
      </c>
      <c r="D51" s="417"/>
      <c r="E51" s="418">
        <f>E52</f>
        <v>10000</v>
      </c>
      <c r="F51" s="425">
        <v>1000</v>
      </c>
      <c r="G51" s="185">
        <v>1000</v>
      </c>
    </row>
    <row r="52" spans="1:7" s="169" customFormat="1" ht="46.5" x14ac:dyDescent="0.25">
      <c r="A52" s="430" t="s">
        <v>347</v>
      </c>
      <c r="B52" s="463" t="s">
        <v>499</v>
      </c>
      <c r="C52" s="417" t="s">
        <v>361</v>
      </c>
      <c r="D52" s="417" t="s">
        <v>346</v>
      </c>
      <c r="E52" s="418">
        <v>10000</v>
      </c>
      <c r="F52" s="468">
        <v>90700</v>
      </c>
      <c r="G52" s="184">
        <v>90700</v>
      </c>
    </row>
    <row r="53" spans="1:7" ht="45" x14ac:dyDescent="0.25">
      <c r="A53" s="474" t="s">
        <v>375</v>
      </c>
      <c r="B53" s="463" t="s">
        <v>376</v>
      </c>
      <c r="C53" s="463"/>
      <c r="D53" s="463"/>
      <c r="E53" s="464">
        <f>E60+E70+E74+E66</f>
        <v>117000</v>
      </c>
      <c r="F53" s="425" t="e">
        <f>#REF!</f>
        <v>#REF!</v>
      </c>
      <c r="G53" s="185" t="e">
        <f>#REF!</f>
        <v>#REF!</v>
      </c>
    </row>
    <row r="54" spans="1:7" s="169" customFormat="1" ht="25.5" hidden="1" customHeight="1" x14ac:dyDescent="0.25">
      <c r="A54" s="475" t="s">
        <v>381</v>
      </c>
      <c r="B54" s="463" t="s">
        <v>382</v>
      </c>
      <c r="C54" s="463"/>
      <c r="D54" s="463"/>
      <c r="E54" s="464">
        <f>E55+E58+E75</f>
        <v>40000</v>
      </c>
      <c r="F54" s="468">
        <v>0</v>
      </c>
      <c r="G54" s="184">
        <v>0</v>
      </c>
    </row>
    <row r="55" spans="1:7" ht="45" hidden="1" x14ac:dyDescent="0.25">
      <c r="A55" s="434" t="s">
        <v>383</v>
      </c>
      <c r="B55" s="463" t="s">
        <v>384</v>
      </c>
      <c r="C55" s="463"/>
      <c r="D55" s="463"/>
      <c r="E55" s="464">
        <f>E56</f>
        <v>0</v>
      </c>
      <c r="F55" s="468">
        <f>F56+F74+F75+F59</f>
        <v>166000</v>
      </c>
      <c r="G55" s="187">
        <f>G56+G74+G75+G59</f>
        <v>172450</v>
      </c>
    </row>
    <row r="56" spans="1:7" ht="116.25" hidden="1" x14ac:dyDescent="0.25">
      <c r="A56" s="410" t="s">
        <v>357</v>
      </c>
      <c r="B56" s="417" t="s">
        <v>384</v>
      </c>
      <c r="C56" s="417" t="s">
        <v>359</v>
      </c>
      <c r="D56" s="417"/>
      <c r="E56" s="418">
        <f>E57</f>
        <v>0</v>
      </c>
      <c r="F56" s="425">
        <f>F57</f>
        <v>120000</v>
      </c>
      <c r="G56" s="185">
        <f>G57</f>
        <v>128000</v>
      </c>
    </row>
    <row r="57" spans="1:7" ht="23.25" hidden="1" x14ac:dyDescent="0.25">
      <c r="A57" s="416" t="s">
        <v>99</v>
      </c>
      <c r="B57" s="417" t="s">
        <v>384</v>
      </c>
      <c r="C57" s="417" t="s">
        <v>359</v>
      </c>
      <c r="D57" s="417" t="s">
        <v>385</v>
      </c>
      <c r="E57" s="418"/>
      <c r="F57" s="425">
        <v>120000</v>
      </c>
      <c r="G57" s="185">
        <v>128000</v>
      </c>
    </row>
    <row r="58" spans="1:7" ht="45" hidden="1" x14ac:dyDescent="0.25">
      <c r="A58" s="434" t="s">
        <v>386</v>
      </c>
      <c r="B58" s="463" t="s">
        <v>387</v>
      </c>
      <c r="C58" s="463"/>
      <c r="D58" s="463"/>
      <c r="E58" s="464">
        <f>E59</f>
        <v>20000</v>
      </c>
      <c r="F58" s="425">
        <f>F59</f>
        <v>36000</v>
      </c>
      <c r="G58" s="185">
        <f>G59</f>
        <v>36450</v>
      </c>
    </row>
    <row r="59" spans="1:7" ht="46.5" hidden="1" x14ac:dyDescent="0.25">
      <c r="A59" s="473" t="s">
        <v>372</v>
      </c>
      <c r="B59" s="417" t="s">
        <v>387</v>
      </c>
      <c r="C59" s="417" t="s">
        <v>361</v>
      </c>
      <c r="D59" s="417"/>
      <c r="E59" s="418">
        <f>E74</f>
        <v>20000</v>
      </c>
      <c r="F59" s="425">
        <v>36000</v>
      </c>
      <c r="G59" s="185">
        <v>36450</v>
      </c>
    </row>
    <row r="60" spans="1:7" ht="71.25" customHeight="1" x14ac:dyDescent="0.25">
      <c r="A60" s="474" t="s">
        <v>472</v>
      </c>
      <c r="B60" s="463" t="s">
        <v>471</v>
      </c>
      <c r="C60" s="463"/>
      <c r="D60" s="463"/>
      <c r="E60" s="464">
        <f>E61+E64</f>
        <v>95000</v>
      </c>
      <c r="F60" s="425">
        <v>1000</v>
      </c>
      <c r="G60" s="185">
        <v>1000</v>
      </c>
    </row>
    <row r="61" spans="1:7" ht="90" x14ac:dyDescent="0.25">
      <c r="A61" s="407" t="s">
        <v>702</v>
      </c>
      <c r="B61" s="463" t="s">
        <v>473</v>
      </c>
      <c r="C61" s="463"/>
      <c r="D61" s="463"/>
      <c r="E61" s="464">
        <f>E62</f>
        <v>45000</v>
      </c>
      <c r="F61" s="425">
        <f>F62</f>
        <v>1000</v>
      </c>
      <c r="G61" s="185">
        <f>G62</f>
        <v>1000</v>
      </c>
    </row>
    <row r="62" spans="1:7" ht="46.5" x14ac:dyDescent="0.25">
      <c r="A62" s="410" t="s">
        <v>354</v>
      </c>
      <c r="B62" s="417" t="s">
        <v>473</v>
      </c>
      <c r="C62" s="417" t="s">
        <v>361</v>
      </c>
      <c r="D62" s="417"/>
      <c r="E62" s="418">
        <f>E63</f>
        <v>45000</v>
      </c>
      <c r="F62" s="425">
        <v>1000</v>
      </c>
      <c r="G62" s="185">
        <v>1000</v>
      </c>
    </row>
    <row r="63" spans="1:7" s="169" customFormat="1" ht="69.75" x14ac:dyDescent="0.25">
      <c r="A63" s="416" t="s">
        <v>703</v>
      </c>
      <c r="B63" s="417" t="s">
        <v>473</v>
      </c>
      <c r="C63" s="417" t="s">
        <v>361</v>
      </c>
      <c r="D63" s="417" t="s">
        <v>100</v>
      </c>
      <c r="E63" s="418">
        <v>45000</v>
      </c>
      <c r="F63" s="468">
        <v>90700</v>
      </c>
      <c r="G63" s="184">
        <v>90700</v>
      </c>
    </row>
    <row r="64" spans="1:7" ht="23.25" x14ac:dyDescent="0.25">
      <c r="A64" s="473" t="s">
        <v>373</v>
      </c>
      <c r="B64" s="417" t="s">
        <v>473</v>
      </c>
      <c r="C64" s="417" t="s">
        <v>374</v>
      </c>
      <c r="D64" s="417"/>
      <c r="E64" s="418">
        <f>E65</f>
        <v>50000</v>
      </c>
      <c r="F64" s="425">
        <f>F65</f>
        <v>1000</v>
      </c>
      <c r="G64" s="185">
        <f>G65</f>
        <v>1000</v>
      </c>
    </row>
    <row r="65" spans="1:7" ht="77.25" customHeight="1" x14ac:dyDescent="0.25">
      <c r="A65" s="416" t="s">
        <v>703</v>
      </c>
      <c r="B65" s="417" t="s">
        <v>473</v>
      </c>
      <c r="C65" s="417" t="s">
        <v>374</v>
      </c>
      <c r="D65" s="417" t="s">
        <v>100</v>
      </c>
      <c r="E65" s="418">
        <v>50000</v>
      </c>
      <c r="F65" s="425">
        <v>1000</v>
      </c>
      <c r="G65" s="185">
        <v>1000</v>
      </c>
    </row>
    <row r="66" spans="1:7" ht="45" x14ac:dyDescent="0.25">
      <c r="A66" s="474" t="s">
        <v>377</v>
      </c>
      <c r="B66" s="463" t="s">
        <v>378</v>
      </c>
      <c r="C66" s="463"/>
      <c r="D66" s="463"/>
      <c r="E66" s="464">
        <f>E67</f>
        <v>1000</v>
      </c>
      <c r="F66" s="425">
        <v>1000</v>
      </c>
      <c r="G66" s="185">
        <v>1000</v>
      </c>
    </row>
    <row r="67" spans="1:7" ht="90" x14ac:dyDescent="0.25">
      <c r="A67" s="407" t="s">
        <v>702</v>
      </c>
      <c r="B67" s="463" t="s">
        <v>380</v>
      </c>
      <c r="C67" s="463"/>
      <c r="D67" s="463"/>
      <c r="E67" s="464">
        <f>E68</f>
        <v>1000</v>
      </c>
      <c r="F67" s="425">
        <f>F68</f>
        <v>1000</v>
      </c>
      <c r="G67" s="185">
        <f>G68</f>
        <v>1000</v>
      </c>
    </row>
    <row r="68" spans="1:7" ht="46.5" x14ac:dyDescent="0.25">
      <c r="A68" s="410" t="s">
        <v>354</v>
      </c>
      <c r="B68" s="417" t="s">
        <v>380</v>
      </c>
      <c r="C68" s="417" t="s">
        <v>361</v>
      </c>
      <c r="D68" s="417"/>
      <c r="E68" s="418">
        <f>E69</f>
        <v>1000</v>
      </c>
      <c r="F68" s="425">
        <v>1000</v>
      </c>
      <c r="G68" s="185">
        <v>1000</v>
      </c>
    </row>
    <row r="69" spans="1:7" s="169" customFormat="1" ht="23.25" x14ac:dyDescent="0.25">
      <c r="A69" s="416" t="s">
        <v>691</v>
      </c>
      <c r="B69" s="417" t="s">
        <v>380</v>
      </c>
      <c r="C69" s="417" t="s">
        <v>361</v>
      </c>
      <c r="D69" s="417" t="s">
        <v>98</v>
      </c>
      <c r="E69" s="418">
        <v>1000</v>
      </c>
      <c r="F69" s="468">
        <v>90700</v>
      </c>
      <c r="G69" s="184">
        <v>90700</v>
      </c>
    </row>
    <row r="70" spans="1:7" ht="45" x14ac:dyDescent="0.25">
      <c r="A70" s="474" t="s">
        <v>476</v>
      </c>
      <c r="B70" s="463" t="s">
        <v>474</v>
      </c>
      <c r="C70" s="463"/>
      <c r="D70" s="463"/>
      <c r="E70" s="464">
        <f>E71</f>
        <v>1000</v>
      </c>
      <c r="F70" s="425">
        <v>1000</v>
      </c>
      <c r="G70" s="185">
        <v>1000</v>
      </c>
    </row>
    <row r="71" spans="1:7" ht="90" x14ac:dyDescent="0.25">
      <c r="A71" s="407" t="s">
        <v>702</v>
      </c>
      <c r="B71" s="463" t="s">
        <v>475</v>
      </c>
      <c r="C71" s="463"/>
      <c r="D71" s="463"/>
      <c r="E71" s="464">
        <f>E72</f>
        <v>1000</v>
      </c>
      <c r="F71" s="425">
        <f>F72</f>
        <v>1000</v>
      </c>
      <c r="G71" s="185">
        <f>G72</f>
        <v>1000</v>
      </c>
    </row>
    <row r="72" spans="1:7" ht="46.5" x14ac:dyDescent="0.25">
      <c r="A72" s="410" t="s">
        <v>354</v>
      </c>
      <c r="B72" s="417" t="s">
        <v>475</v>
      </c>
      <c r="C72" s="417" t="s">
        <v>361</v>
      </c>
      <c r="D72" s="417"/>
      <c r="E72" s="418">
        <f>E73</f>
        <v>1000</v>
      </c>
      <c r="F72" s="425">
        <v>1000</v>
      </c>
      <c r="G72" s="185">
        <v>1000</v>
      </c>
    </row>
    <row r="73" spans="1:7" s="169" customFormat="1" ht="23.25" x14ac:dyDescent="0.25">
      <c r="A73" s="416" t="s">
        <v>399</v>
      </c>
      <c r="B73" s="417" t="s">
        <v>475</v>
      </c>
      <c r="C73" s="417" t="s">
        <v>361</v>
      </c>
      <c r="D73" s="417" t="s">
        <v>104</v>
      </c>
      <c r="E73" s="418">
        <v>1000</v>
      </c>
      <c r="F73" s="468">
        <v>90700</v>
      </c>
      <c r="G73" s="184">
        <v>90700</v>
      </c>
    </row>
    <row r="74" spans="1:7" ht="48.75" customHeight="1" x14ac:dyDescent="0.25">
      <c r="A74" s="434" t="s">
        <v>477</v>
      </c>
      <c r="B74" s="463" t="s">
        <v>382</v>
      </c>
      <c r="C74" s="417"/>
      <c r="D74" s="417"/>
      <c r="E74" s="464">
        <f>E75</f>
        <v>20000</v>
      </c>
      <c r="F74" s="425">
        <v>1000</v>
      </c>
      <c r="G74" s="185">
        <v>1000</v>
      </c>
    </row>
    <row r="75" spans="1:7" ht="90" x14ac:dyDescent="0.25">
      <c r="A75" s="407" t="s">
        <v>702</v>
      </c>
      <c r="B75" s="463" t="s">
        <v>388</v>
      </c>
      <c r="C75" s="463"/>
      <c r="D75" s="463"/>
      <c r="E75" s="464">
        <f>E76</f>
        <v>20000</v>
      </c>
      <c r="F75" s="425">
        <v>9000</v>
      </c>
      <c r="G75" s="185">
        <f>G76</f>
        <v>7000</v>
      </c>
    </row>
    <row r="76" spans="1:7" ht="46.5" x14ac:dyDescent="0.25">
      <c r="A76" s="410" t="s">
        <v>354</v>
      </c>
      <c r="B76" s="417" t="s">
        <v>388</v>
      </c>
      <c r="C76" s="417" t="s">
        <v>361</v>
      </c>
      <c r="D76" s="417"/>
      <c r="E76" s="418">
        <f>E77</f>
        <v>20000</v>
      </c>
      <c r="F76" s="425">
        <v>9000</v>
      </c>
      <c r="G76" s="185">
        <v>7000</v>
      </c>
    </row>
    <row r="77" spans="1:7" ht="81.75" customHeight="1" x14ac:dyDescent="0.25">
      <c r="A77" s="416" t="s">
        <v>703</v>
      </c>
      <c r="B77" s="417" t="s">
        <v>388</v>
      </c>
      <c r="C77" s="417" t="s">
        <v>361</v>
      </c>
      <c r="D77" s="417" t="s">
        <v>100</v>
      </c>
      <c r="E77" s="418">
        <v>20000</v>
      </c>
      <c r="F77" s="425">
        <f>F78</f>
        <v>1000</v>
      </c>
      <c r="G77" s="185">
        <f>G78</f>
        <v>1000</v>
      </c>
    </row>
    <row r="78" spans="1:7" ht="45" hidden="1" x14ac:dyDescent="0.25">
      <c r="A78" s="475" t="s">
        <v>389</v>
      </c>
      <c r="B78" s="463" t="s">
        <v>390</v>
      </c>
      <c r="C78" s="463"/>
      <c r="D78" s="463"/>
      <c r="E78" s="464">
        <f>E80</f>
        <v>0</v>
      </c>
      <c r="F78" s="425">
        <v>1000</v>
      </c>
      <c r="G78" s="185">
        <v>1000</v>
      </c>
    </row>
    <row r="79" spans="1:7" ht="90" hidden="1" x14ac:dyDescent="0.25">
      <c r="A79" s="407" t="s">
        <v>379</v>
      </c>
      <c r="B79" s="463" t="s">
        <v>391</v>
      </c>
      <c r="C79" s="463"/>
      <c r="D79" s="463"/>
      <c r="E79" s="464">
        <f>E80</f>
        <v>0</v>
      </c>
      <c r="F79" s="425"/>
      <c r="G79" s="185"/>
    </row>
    <row r="80" spans="1:7" ht="46.5" hidden="1" x14ac:dyDescent="0.25">
      <c r="A80" s="473" t="s">
        <v>372</v>
      </c>
      <c r="B80" s="417" t="s">
        <v>391</v>
      </c>
      <c r="C80" s="417" t="s">
        <v>361</v>
      </c>
      <c r="D80" s="417"/>
      <c r="E80" s="418">
        <f>E81</f>
        <v>0</v>
      </c>
      <c r="F80" s="425"/>
      <c r="G80" s="185"/>
    </row>
    <row r="81" spans="1:7" ht="46.5" hidden="1" x14ac:dyDescent="0.25">
      <c r="A81" s="416" t="s">
        <v>392</v>
      </c>
      <c r="B81" s="417" t="s">
        <v>391</v>
      </c>
      <c r="C81" s="417" t="s">
        <v>361</v>
      </c>
      <c r="D81" s="417" t="s">
        <v>393</v>
      </c>
      <c r="E81" s="418"/>
      <c r="F81" s="425"/>
      <c r="G81" s="185"/>
    </row>
    <row r="82" spans="1:7" ht="45" x14ac:dyDescent="0.25">
      <c r="A82" s="475" t="s">
        <v>394</v>
      </c>
      <c r="B82" s="463" t="s">
        <v>395</v>
      </c>
      <c r="C82" s="463"/>
      <c r="D82" s="463"/>
      <c r="E82" s="464">
        <f>E83+E114</f>
        <v>222400</v>
      </c>
      <c r="F82" s="425"/>
      <c r="G82" s="185"/>
    </row>
    <row r="83" spans="1:7" ht="45" x14ac:dyDescent="0.25">
      <c r="A83" s="475" t="s">
        <v>396</v>
      </c>
      <c r="B83" s="463" t="s">
        <v>397</v>
      </c>
      <c r="C83" s="463"/>
      <c r="D83" s="463"/>
      <c r="E83" s="464">
        <f>E84+E94+E104</f>
        <v>162400</v>
      </c>
      <c r="F83" s="468">
        <f>F85+F117+F114</f>
        <v>80180</v>
      </c>
      <c r="G83" s="187">
        <f>G85+G117+G114</f>
        <v>80200</v>
      </c>
    </row>
    <row r="84" spans="1:7" ht="90" x14ac:dyDescent="0.25">
      <c r="A84" s="407" t="s">
        <v>702</v>
      </c>
      <c r="B84" s="463" t="s">
        <v>398</v>
      </c>
      <c r="C84" s="463"/>
      <c r="D84" s="463"/>
      <c r="E84" s="464">
        <f>E85</f>
        <v>0</v>
      </c>
      <c r="F84" s="425">
        <f>F85+F114+F117</f>
        <v>80180</v>
      </c>
      <c r="G84" s="185">
        <v>80200</v>
      </c>
    </row>
    <row r="85" spans="1:7" ht="58.5" customHeight="1" x14ac:dyDescent="0.25">
      <c r="A85" s="473" t="s">
        <v>704</v>
      </c>
      <c r="B85" s="417" t="s">
        <v>398</v>
      </c>
      <c r="C85" s="417" t="s">
        <v>361</v>
      </c>
      <c r="D85" s="417"/>
      <c r="E85" s="418">
        <f>E93</f>
        <v>0</v>
      </c>
      <c r="F85" s="425">
        <v>60000</v>
      </c>
      <c r="G85" s="185">
        <v>60000</v>
      </c>
    </row>
    <row r="86" spans="1:7" ht="16.5" hidden="1" customHeight="1" thickBot="1" x14ac:dyDescent="0.3">
      <c r="A86" s="416" t="s">
        <v>399</v>
      </c>
      <c r="B86" s="417" t="s">
        <v>398</v>
      </c>
      <c r="C86" s="417" t="s">
        <v>361</v>
      </c>
      <c r="D86" s="417" t="s">
        <v>104</v>
      </c>
      <c r="E86" s="418">
        <v>1247500</v>
      </c>
      <c r="F86" s="425"/>
      <c r="G86" s="185"/>
    </row>
    <row r="87" spans="1:7" ht="63.75" hidden="1" customHeight="1" thickBot="1" x14ac:dyDescent="0.3">
      <c r="A87" s="407" t="s">
        <v>379</v>
      </c>
      <c r="B87" s="463" t="s">
        <v>400</v>
      </c>
      <c r="C87" s="463"/>
      <c r="D87" s="463"/>
      <c r="E87" s="464">
        <f>E88</f>
        <v>100000</v>
      </c>
      <c r="F87" s="425"/>
      <c r="G87" s="185"/>
    </row>
    <row r="88" spans="1:7" ht="16.5" hidden="1" customHeight="1" thickBot="1" x14ac:dyDescent="0.3">
      <c r="A88" s="473" t="s">
        <v>372</v>
      </c>
      <c r="B88" s="417" t="s">
        <v>400</v>
      </c>
      <c r="C88" s="417" t="s">
        <v>361</v>
      </c>
      <c r="D88" s="417"/>
      <c r="E88" s="418">
        <f>E89</f>
        <v>100000</v>
      </c>
      <c r="F88" s="466"/>
      <c r="G88" s="188"/>
    </row>
    <row r="89" spans="1:7" ht="16.5" hidden="1" customHeight="1" thickBot="1" x14ac:dyDescent="0.3">
      <c r="A89" s="416" t="s">
        <v>399</v>
      </c>
      <c r="B89" s="417" t="s">
        <v>400</v>
      </c>
      <c r="C89" s="417" t="s">
        <v>361</v>
      </c>
      <c r="D89" s="417" t="s">
        <v>104</v>
      </c>
      <c r="E89" s="418">
        <v>100000</v>
      </c>
      <c r="F89" s="425"/>
      <c r="G89" s="185"/>
    </row>
    <row r="90" spans="1:7" ht="16.5" hidden="1" customHeight="1" thickBot="1" x14ac:dyDescent="0.3">
      <c r="A90" s="475" t="s">
        <v>401</v>
      </c>
      <c r="B90" s="463" t="s">
        <v>402</v>
      </c>
      <c r="C90" s="463"/>
      <c r="D90" s="463"/>
      <c r="E90" s="464">
        <f>E92</f>
        <v>0</v>
      </c>
      <c r="F90" s="425"/>
      <c r="G90" s="185"/>
    </row>
    <row r="91" spans="1:7" ht="63.75" hidden="1" customHeight="1" thickBot="1" x14ac:dyDescent="0.3">
      <c r="A91" s="407" t="s">
        <v>379</v>
      </c>
      <c r="B91" s="463" t="s">
        <v>403</v>
      </c>
      <c r="C91" s="463"/>
      <c r="D91" s="463"/>
      <c r="E91" s="464">
        <f>E92</f>
        <v>0</v>
      </c>
      <c r="F91" s="468"/>
      <c r="G91" s="184"/>
    </row>
    <row r="92" spans="1:7" ht="16.5" hidden="1" customHeight="1" thickBot="1" x14ac:dyDescent="0.3">
      <c r="A92" s="473" t="s">
        <v>372</v>
      </c>
      <c r="B92" s="417" t="s">
        <v>403</v>
      </c>
      <c r="C92" s="417" t="s">
        <v>361</v>
      </c>
      <c r="D92" s="417"/>
      <c r="E92" s="418">
        <f>E93</f>
        <v>0</v>
      </c>
      <c r="F92" s="425"/>
      <c r="G92" s="185"/>
    </row>
    <row r="93" spans="1:7" ht="39" customHeight="1" x14ac:dyDescent="0.25">
      <c r="A93" s="416" t="s">
        <v>399</v>
      </c>
      <c r="B93" s="417" t="s">
        <v>398</v>
      </c>
      <c r="C93" s="417" t="s">
        <v>361</v>
      </c>
      <c r="D93" s="417" t="s">
        <v>104</v>
      </c>
      <c r="E93" s="418">
        <v>0</v>
      </c>
      <c r="F93" s="425"/>
      <c r="G93" s="185"/>
    </row>
    <row r="94" spans="1:7" ht="90" x14ac:dyDescent="0.25">
      <c r="A94" s="407" t="s">
        <v>702</v>
      </c>
      <c r="B94" s="463" t="s">
        <v>400</v>
      </c>
      <c r="C94" s="463"/>
      <c r="D94" s="463"/>
      <c r="E94" s="464">
        <f>E95</f>
        <v>50000</v>
      </c>
      <c r="F94" s="425">
        <f>F95+F125+F132</f>
        <v>66000</v>
      </c>
      <c r="G94" s="185">
        <v>80200</v>
      </c>
    </row>
    <row r="95" spans="1:7" ht="49.5" customHeight="1" x14ac:dyDescent="0.25">
      <c r="A95" s="473" t="s">
        <v>704</v>
      </c>
      <c r="B95" s="417" t="s">
        <v>400</v>
      </c>
      <c r="C95" s="417" t="s">
        <v>361</v>
      </c>
      <c r="D95" s="417"/>
      <c r="E95" s="418">
        <f>E103</f>
        <v>50000</v>
      </c>
      <c r="F95" s="425">
        <v>60000</v>
      </c>
      <c r="G95" s="185">
        <v>60000</v>
      </c>
    </row>
    <row r="96" spans="1:7" ht="16.5" hidden="1" customHeight="1" thickBot="1" x14ac:dyDescent="0.3">
      <c r="A96" s="416" t="s">
        <v>399</v>
      </c>
      <c r="B96" s="417" t="s">
        <v>398</v>
      </c>
      <c r="C96" s="417" t="s">
        <v>361</v>
      </c>
      <c r="D96" s="417" t="s">
        <v>104</v>
      </c>
      <c r="E96" s="418">
        <v>1247500</v>
      </c>
      <c r="F96" s="425"/>
      <c r="G96" s="185"/>
    </row>
    <row r="97" spans="1:7" ht="63.75" hidden="1" customHeight="1" thickBot="1" x14ac:dyDescent="0.3">
      <c r="A97" s="407" t="s">
        <v>379</v>
      </c>
      <c r="B97" s="463" t="s">
        <v>400</v>
      </c>
      <c r="C97" s="463"/>
      <c r="D97" s="463"/>
      <c r="E97" s="464">
        <f>E98</f>
        <v>100000</v>
      </c>
      <c r="F97" s="425"/>
      <c r="G97" s="185"/>
    </row>
    <row r="98" spans="1:7" ht="16.5" hidden="1" customHeight="1" thickBot="1" x14ac:dyDescent="0.3">
      <c r="A98" s="473" t="s">
        <v>372</v>
      </c>
      <c r="B98" s="417" t="s">
        <v>400</v>
      </c>
      <c r="C98" s="417" t="s">
        <v>361</v>
      </c>
      <c r="D98" s="417"/>
      <c r="E98" s="418">
        <f>E99</f>
        <v>100000</v>
      </c>
      <c r="F98" s="466"/>
      <c r="G98" s="188"/>
    </row>
    <row r="99" spans="1:7" ht="16.5" hidden="1" customHeight="1" thickBot="1" x14ac:dyDescent="0.3">
      <c r="A99" s="416" t="s">
        <v>399</v>
      </c>
      <c r="B99" s="417" t="s">
        <v>400</v>
      </c>
      <c r="C99" s="417" t="s">
        <v>361</v>
      </c>
      <c r="D99" s="417" t="s">
        <v>104</v>
      </c>
      <c r="E99" s="418">
        <v>100000</v>
      </c>
      <c r="F99" s="425"/>
      <c r="G99" s="185"/>
    </row>
    <row r="100" spans="1:7" ht="16.5" hidden="1" customHeight="1" thickBot="1" x14ac:dyDescent="0.3">
      <c r="A100" s="475" t="s">
        <v>401</v>
      </c>
      <c r="B100" s="463" t="s">
        <v>402</v>
      </c>
      <c r="C100" s="463"/>
      <c r="D100" s="463"/>
      <c r="E100" s="464">
        <f>E102</f>
        <v>50000</v>
      </c>
      <c r="F100" s="425"/>
      <c r="G100" s="185"/>
    </row>
    <row r="101" spans="1:7" ht="63.75" hidden="1" customHeight="1" thickBot="1" x14ac:dyDescent="0.3">
      <c r="A101" s="407" t="s">
        <v>379</v>
      </c>
      <c r="B101" s="463" t="s">
        <v>403</v>
      </c>
      <c r="C101" s="463"/>
      <c r="D101" s="463"/>
      <c r="E101" s="464">
        <f>E102</f>
        <v>50000</v>
      </c>
      <c r="F101" s="468"/>
      <c r="G101" s="184"/>
    </row>
    <row r="102" spans="1:7" ht="16.5" hidden="1" customHeight="1" thickBot="1" x14ac:dyDescent="0.3">
      <c r="A102" s="473" t="s">
        <v>372</v>
      </c>
      <c r="B102" s="417" t="s">
        <v>403</v>
      </c>
      <c r="C102" s="417" t="s">
        <v>361</v>
      </c>
      <c r="D102" s="417"/>
      <c r="E102" s="418">
        <f>E103</f>
        <v>50000</v>
      </c>
      <c r="F102" s="425"/>
      <c r="G102" s="185"/>
    </row>
    <row r="103" spans="1:7" ht="39" customHeight="1" x14ac:dyDescent="0.25">
      <c r="A103" s="416" t="s">
        <v>399</v>
      </c>
      <c r="B103" s="417" t="s">
        <v>400</v>
      </c>
      <c r="C103" s="417" t="s">
        <v>361</v>
      </c>
      <c r="D103" s="417" t="s">
        <v>104</v>
      </c>
      <c r="E103" s="418">
        <v>50000</v>
      </c>
      <c r="F103" s="425"/>
      <c r="G103" s="185"/>
    </row>
    <row r="104" spans="1:7" ht="90" x14ac:dyDescent="0.25">
      <c r="A104" s="407" t="s">
        <v>702</v>
      </c>
      <c r="B104" s="463" t="s">
        <v>479</v>
      </c>
      <c r="C104" s="463"/>
      <c r="D104" s="463"/>
      <c r="E104" s="464">
        <f>E105</f>
        <v>112400</v>
      </c>
      <c r="F104" s="425">
        <f>F105+F139+F142</f>
        <v>410000</v>
      </c>
      <c r="G104" s="185">
        <v>80200</v>
      </c>
    </row>
    <row r="105" spans="1:7" ht="57" customHeight="1" x14ac:dyDescent="0.25">
      <c r="A105" s="473" t="s">
        <v>704</v>
      </c>
      <c r="B105" s="417" t="s">
        <v>479</v>
      </c>
      <c r="C105" s="417" t="s">
        <v>361</v>
      </c>
      <c r="D105" s="417"/>
      <c r="E105" s="418">
        <f>E113</f>
        <v>112400</v>
      </c>
      <c r="F105" s="425">
        <v>60000</v>
      </c>
      <c r="G105" s="185">
        <v>60000</v>
      </c>
    </row>
    <row r="106" spans="1:7" ht="16.5" hidden="1" customHeight="1" thickBot="1" x14ac:dyDescent="0.3">
      <c r="A106" s="416" t="s">
        <v>399</v>
      </c>
      <c r="B106" s="417" t="s">
        <v>398</v>
      </c>
      <c r="C106" s="417" t="s">
        <v>361</v>
      </c>
      <c r="D106" s="417" t="s">
        <v>104</v>
      </c>
      <c r="E106" s="418">
        <v>1247500</v>
      </c>
      <c r="F106" s="425"/>
      <c r="G106" s="185"/>
    </row>
    <row r="107" spans="1:7" ht="63.75" hidden="1" customHeight="1" thickBot="1" x14ac:dyDescent="0.3">
      <c r="A107" s="407" t="s">
        <v>379</v>
      </c>
      <c r="B107" s="463" t="s">
        <v>400</v>
      </c>
      <c r="C107" s="463"/>
      <c r="D107" s="463"/>
      <c r="E107" s="464">
        <f>E108</f>
        <v>100000</v>
      </c>
      <c r="F107" s="425"/>
      <c r="G107" s="185"/>
    </row>
    <row r="108" spans="1:7" ht="16.5" hidden="1" customHeight="1" thickBot="1" x14ac:dyDescent="0.3">
      <c r="A108" s="473" t="s">
        <v>372</v>
      </c>
      <c r="B108" s="417" t="s">
        <v>400</v>
      </c>
      <c r="C108" s="417" t="s">
        <v>361</v>
      </c>
      <c r="D108" s="417"/>
      <c r="E108" s="418">
        <f>E109</f>
        <v>100000</v>
      </c>
      <c r="F108" s="466"/>
      <c r="G108" s="188"/>
    </row>
    <row r="109" spans="1:7" ht="16.5" hidden="1" customHeight="1" thickBot="1" x14ac:dyDescent="0.3">
      <c r="A109" s="416" t="s">
        <v>399</v>
      </c>
      <c r="B109" s="417" t="s">
        <v>400</v>
      </c>
      <c r="C109" s="417" t="s">
        <v>361</v>
      </c>
      <c r="D109" s="417" t="s">
        <v>104</v>
      </c>
      <c r="E109" s="418">
        <v>100000</v>
      </c>
      <c r="F109" s="425"/>
      <c r="G109" s="185"/>
    </row>
    <row r="110" spans="1:7" ht="16.5" hidden="1" customHeight="1" thickBot="1" x14ac:dyDescent="0.3">
      <c r="A110" s="475" t="s">
        <v>401</v>
      </c>
      <c r="B110" s="463" t="s">
        <v>402</v>
      </c>
      <c r="C110" s="463"/>
      <c r="D110" s="463"/>
      <c r="E110" s="464">
        <f>E112</f>
        <v>112400</v>
      </c>
      <c r="F110" s="425"/>
      <c r="G110" s="185"/>
    </row>
    <row r="111" spans="1:7" ht="63.75" hidden="1" customHeight="1" thickBot="1" x14ac:dyDescent="0.3">
      <c r="A111" s="407" t="s">
        <v>379</v>
      </c>
      <c r="B111" s="463" t="s">
        <v>403</v>
      </c>
      <c r="C111" s="463"/>
      <c r="D111" s="463"/>
      <c r="E111" s="464">
        <f>E112</f>
        <v>112400</v>
      </c>
      <c r="F111" s="468"/>
      <c r="G111" s="184"/>
    </row>
    <row r="112" spans="1:7" ht="16.5" hidden="1" customHeight="1" thickBot="1" x14ac:dyDescent="0.3">
      <c r="A112" s="473" t="s">
        <v>372</v>
      </c>
      <c r="B112" s="417" t="s">
        <v>403</v>
      </c>
      <c r="C112" s="417" t="s">
        <v>361</v>
      </c>
      <c r="D112" s="417"/>
      <c r="E112" s="418">
        <f>E113</f>
        <v>112400</v>
      </c>
      <c r="F112" s="425"/>
      <c r="G112" s="185"/>
    </row>
    <row r="113" spans="1:7" ht="39" customHeight="1" x14ac:dyDescent="0.25">
      <c r="A113" s="416" t="s">
        <v>399</v>
      </c>
      <c r="B113" s="417" t="s">
        <v>479</v>
      </c>
      <c r="C113" s="417" t="s">
        <v>361</v>
      </c>
      <c r="D113" s="417" t="s">
        <v>104</v>
      </c>
      <c r="E113" s="418">
        <v>112400</v>
      </c>
      <c r="F113" s="425"/>
      <c r="G113" s="185"/>
    </row>
    <row r="114" spans="1:7" ht="58.5" customHeight="1" x14ac:dyDescent="0.25">
      <c r="A114" s="475" t="s">
        <v>404</v>
      </c>
      <c r="B114" s="463" t="s">
        <v>405</v>
      </c>
      <c r="C114" s="463"/>
      <c r="D114" s="463"/>
      <c r="E114" s="464">
        <f>E116</f>
        <v>60000</v>
      </c>
      <c r="F114" s="425">
        <f>F115</f>
        <v>18180</v>
      </c>
      <c r="G114" s="185">
        <f>G115</f>
        <v>18200</v>
      </c>
    </row>
    <row r="115" spans="1:7" ht="93.75" customHeight="1" x14ac:dyDescent="0.25">
      <c r="A115" s="407" t="s">
        <v>702</v>
      </c>
      <c r="B115" s="463" t="s">
        <v>406</v>
      </c>
      <c r="C115" s="463"/>
      <c r="D115" s="463"/>
      <c r="E115" s="464">
        <f>E116</f>
        <v>60000</v>
      </c>
      <c r="F115" s="425">
        <v>18180</v>
      </c>
      <c r="G115" s="185">
        <v>18200</v>
      </c>
    </row>
    <row r="116" spans="1:7" ht="46.5" customHeight="1" x14ac:dyDescent="0.25">
      <c r="A116" s="473" t="s">
        <v>704</v>
      </c>
      <c r="B116" s="417" t="s">
        <v>406</v>
      </c>
      <c r="C116" s="417" t="s">
        <v>361</v>
      </c>
      <c r="D116" s="417"/>
      <c r="E116" s="418">
        <f>E117</f>
        <v>60000</v>
      </c>
      <c r="F116" s="425">
        <v>78200</v>
      </c>
      <c r="G116" s="185">
        <v>78200</v>
      </c>
    </row>
    <row r="117" spans="1:7" ht="27.75" customHeight="1" x14ac:dyDescent="0.25">
      <c r="A117" s="416" t="s">
        <v>399</v>
      </c>
      <c r="B117" s="417" t="s">
        <v>406</v>
      </c>
      <c r="C117" s="417" t="s">
        <v>361</v>
      </c>
      <c r="D117" s="417" t="s">
        <v>104</v>
      </c>
      <c r="E117" s="418">
        <v>60000</v>
      </c>
      <c r="F117" s="425">
        <v>2000</v>
      </c>
      <c r="G117" s="185">
        <v>2000</v>
      </c>
    </row>
    <row r="118" spans="1:7" ht="45" x14ac:dyDescent="0.25">
      <c r="A118" s="475" t="s">
        <v>407</v>
      </c>
      <c r="B118" s="463" t="s">
        <v>408</v>
      </c>
      <c r="C118" s="463"/>
      <c r="D118" s="463"/>
      <c r="E118" s="464">
        <f>E119</f>
        <v>1000</v>
      </c>
      <c r="F118" s="468" t="e">
        <f>#REF!</f>
        <v>#REF!</v>
      </c>
      <c r="G118" s="184" t="e">
        <f>#REF!</f>
        <v>#REF!</v>
      </c>
    </row>
    <row r="119" spans="1:7" ht="45" hidden="1" x14ac:dyDescent="0.3">
      <c r="A119" s="476" t="s">
        <v>480</v>
      </c>
      <c r="B119" s="463" t="s">
        <v>481</v>
      </c>
      <c r="C119" s="463"/>
      <c r="D119" s="463"/>
      <c r="E119" s="464">
        <f>E120</f>
        <v>1000</v>
      </c>
      <c r="F119" s="468"/>
      <c r="G119" s="184"/>
    </row>
    <row r="120" spans="1:7" ht="90" x14ac:dyDescent="0.25">
      <c r="A120" s="407" t="s">
        <v>702</v>
      </c>
      <c r="B120" s="463" t="s">
        <v>638</v>
      </c>
      <c r="C120" s="463"/>
      <c r="D120" s="463"/>
      <c r="E120" s="464">
        <f>E121</f>
        <v>1000</v>
      </c>
      <c r="F120" s="425">
        <v>20000</v>
      </c>
      <c r="G120" s="185">
        <v>20000</v>
      </c>
    </row>
    <row r="121" spans="1:7" ht="56.45" customHeight="1" x14ac:dyDescent="0.25">
      <c r="A121" s="473" t="s">
        <v>704</v>
      </c>
      <c r="B121" s="417" t="s">
        <v>638</v>
      </c>
      <c r="C121" s="417" t="s">
        <v>361</v>
      </c>
      <c r="D121" s="417"/>
      <c r="E121" s="418">
        <f>E122</f>
        <v>1000</v>
      </c>
      <c r="F121" s="468">
        <f>F122+F124</f>
        <v>10000</v>
      </c>
      <c r="G121" s="184">
        <f>G122+G124</f>
        <v>10000</v>
      </c>
    </row>
    <row r="122" spans="1:7" customFormat="1" ht="66" customHeight="1" x14ac:dyDescent="0.25">
      <c r="A122" s="416" t="s">
        <v>344</v>
      </c>
      <c r="B122" s="417" t="s">
        <v>638</v>
      </c>
      <c r="C122" s="417" t="s">
        <v>361</v>
      </c>
      <c r="D122" s="417" t="s">
        <v>343</v>
      </c>
      <c r="E122" s="418">
        <v>1000</v>
      </c>
      <c r="F122" s="468">
        <v>4000</v>
      </c>
      <c r="G122" s="184">
        <v>4000</v>
      </c>
    </row>
    <row r="123" spans="1:7" customFormat="1" ht="84.6" customHeight="1" x14ac:dyDescent="0.25">
      <c r="A123" s="434" t="s">
        <v>409</v>
      </c>
      <c r="B123" s="463" t="s">
        <v>410</v>
      </c>
      <c r="C123" s="463"/>
      <c r="D123" s="463"/>
      <c r="E123" s="464">
        <f>E128+E132+E154</f>
        <v>88000</v>
      </c>
      <c r="F123" s="468">
        <v>4000</v>
      </c>
      <c r="G123" s="184">
        <v>4000</v>
      </c>
    </row>
    <row r="124" spans="1:7" ht="45" hidden="1" x14ac:dyDescent="0.25">
      <c r="A124" s="474" t="s">
        <v>411</v>
      </c>
      <c r="B124" s="463" t="s">
        <v>412</v>
      </c>
      <c r="C124" s="463"/>
      <c r="D124" s="463"/>
      <c r="E124" s="464">
        <f>E126</f>
        <v>0</v>
      </c>
      <c r="F124" s="425">
        <f>F125</f>
        <v>6000</v>
      </c>
      <c r="G124" s="185">
        <f>G125</f>
        <v>6000</v>
      </c>
    </row>
    <row r="125" spans="1:7" ht="39" hidden="1" customHeight="1" thickBot="1" x14ac:dyDescent="0.3">
      <c r="A125" s="407" t="s">
        <v>379</v>
      </c>
      <c r="B125" s="463" t="s">
        <v>413</v>
      </c>
      <c r="C125" s="463"/>
      <c r="D125" s="463"/>
      <c r="E125" s="464">
        <f>E126</f>
        <v>0</v>
      </c>
      <c r="F125" s="425">
        <v>6000</v>
      </c>
      <c r="G125" s="185">
        <v>6000</v>
      </c>
    </row>
    <row r="126" spans="1:7" ht="39" hidden="1" customHeight="1" thickBot="1" x14ac:dyDescent="0.3">
      <c r="A126" s="473" t="s">
        <v>372</v>
      </c>
      <c r="B126" s="417" t="s">
        <v>413</v>
      </c>
      <c r="C126" s="417" t="s">
        <v>361</v>
      </c>
      <c r="D126" s="417"/>
      <c r="E126" s="418">
        <f>E127</f>
        <v>0</v>
      </c>
      <c r="F126" s="425"/>
      <c r="G126" s="185"/>
    </row>
    <row r="127" spans="1:7" ht="23.25" hidden="1" x14ac:dyDescent="0.25">
      <c r="A127" s="416" t="s">
        <v>414</v>
      </c>
      <c r="B127" s="417" t="s">
        <v>413</v>
      </c>
      <c r="C127" s="417" t="s">
        <v>361</v>
      </c>
      <c r="D127" s="417" t="s">
        <v>415</v>
      </c>
      <c r="E127" s="418"/>
      <c r="F127" s="468">
        <f>F132</f>
        <v>0</v>
      </c>
      <c r="G127" s="184">
        <f>G132</f>
        <v>0</v>
      </c>
    </row>
    <row r="128" spans="1:7" ht="95.25" customHeight="1" x14ac:dyDescent="0.25">
      <c r="A128" s="537" t="s">
        <v>707</v>
      </c>
      <c r="B128" s="463" t="s">
        <v>705</v>
      </c>
      <c r="C128" s="463"/>
      <c r="D128" s="463"/>
      <c r="E128" s="464">
        <f>E129</f>
        <v>40000</v>
      </c>
      <c r="F128" s="425">
        <f t="shared" ref="F128:G128" si="0">F129</f>
        <v>0</v>
      </c>
      <c r="G128" s="185">
        <f t="shared" si="0"/>
        <v>0</v>
      </c>
    </row>
    <row r="129" spans="1:7" ht="90" x14ac:dyDescent="0.25">
      <c r="A129" s="407" t="s">
        <v>702</v>
      </c>
      <c r="B129" s="463" t="s">
        <v>706</v>
      </c>
      <c r="C129" s="463"/>
      <c r="D129" s="463"/>
      <c r="E129" s="464">
        <f>E130</f>
        <v>40000</v>
      </c>
      <c r="F129" s="425"/>
      <c r="G129" s="185"/>
    </row>
    <row r="130" spans="1:7" ht="46.5" x14ac:dyDescent="0.25">
      <c r="A130" s="473" t="s">
        <v>704</v>
      </c>
      <c r="B130" s="417" t="s">
        <v>706</v>
      </c>
      <c r="C130" s="417" t="s">
        <v>361</v>
      </c>
      <c r="D130" s="417"/>
      <c r="E130" s="418">
        <f>E131</f>
        <v>40000</v>
      </c>
      <c r="F130" s="425"/>
      <c r="G130" s="185"/>
    </row>
    <row r="131" spans="1:7" ht="23.25" x14ac:dyDescent="0.25">
      <c r="A131" s="416" t="s">
        <v>107</v>
      </c>
      <c r="B131" s="417" t="s">
        <v>706</v>
      </c>
      <c r="C131" s="417" t="s">
        <v>361</v>
      </c>
      <c r="D131" s="417" t="s">
        <v>108</v>
      </c>
      <c r="E131" s="418">
        <v>40000</v>
      </c>
      <c r="F131" s="425"/>
      <c r="G131" s="185"/>
    </row>
    <row r="132" spans="1:7" ht="22.5" x14ac:dyDescent="0.25">
      <c r="A132" s="434" t="s">
        <v>483</v>
      </c>
      <c r="B132" s="463" t="s">
        <v>417</v>
      </c>
      <c r="C132" s="463"/>
      <c r="D132" s="463"/>
      <c r="E132" s="464">
        <f>E133+E145+E148+E151</f>
        <v>40000</v>
      </c>
      <c r="F132" s="425">
        <f t="shared" ref="F132:G132" si="1">F133</f>
        <v>0</v>
      </c>
      <c r="G132" s="185">
        <f t="shared" si="1"/>
        <v>0</v>
      </c>
    </row>
    <row r="133" spans="1:7" ht="90" x14ac:dyDescent="0.25">
      <c r="A133" s="407" t="s">
        <v>702</v>
      </c>
      <c r="B133" s="463" t="s">
        <v>482</v>
      </c>
      <c r="C133" s="463"/>
      <c r="D133" s="463"/>
      <c r="E133" s="464">
        <f>E134</f>
        <v>10000</v>
      </c>
      <c r="F133" s="425"/>
      <c r="G133" s="185"/>
    </row>
    <row r="134" spans="1:7" ht="46.5" x14ac:dyDescent="0.25">
      <c r="A134" s="473" t="s">
        <v>704</v>
      </c>
      <c r="B134" s="417" t="s">
        <v>482</v>
      </c>
      <c r="C134" s="417" t="s">
        <v>361</v>
      </c>
      <c r="D134" s="417"/>
      <c r="E134" s="418">
        <f>E135</f>
        <v>10000</v>
      </c>
      <c r="F134" s="425"/>
      <c r="G134" s="185"/>
    </row>
    <row r="135" spans="1:7" ht="23.25" x14ac:dyDescent="0.25">
      <c r="A135" s="416" t="s">
        <v>114</v>
      </c>
      <c r="B135" s="417" t="s">
        <v>482</v>
      </c>
      <c r="C135" s="417" t="s">
        <v>361</v>
      </c>
      <c r="D135" s="417" t="s">
        <v>115</v>
      </c>
      <c r="E135" s="418">
        <v>10000</v>
      </c>
      <c r="F135" s="425"/>
      <c r="G135" s="185"/>
    </row>
    <row r="136" spans="1:7" ht="45" hidden="1" x14ac:dyDescent="0.25">
      <c r="A136" s="434" t="s">
        <v>416</v>
      </c>
      <c r="B136" s="463" t="s">
        <v>417</v>
      </c>
      <c r="C136" s="463"/>
      <c r="D136" s="463"/>
      <c r="E136" s="464">
        <f>E137+E140+E143</f>
        <v>0</v>
      </c>
      <c r="F136" s="425"/>
      <c r="G136" s="185"/>
    </row>
    <row r="137" spans="1:7" ht="23.25" hidden="1" x14ac:dyDescent="0.25">
      <c r="A137" s="416" t="s">
        <v>418</v>
      </c>
      <c r="B137" s="417" t="s">
        <v>419</v>
      </c>
      <c r="C137" s="417"/>
      <c r="D137" s="417"/>
      <c r="E137" s="418">
        <f>E138</f>
        <v>0</v>
      </c>
      <c r="F137" s="425"/>
      <c r="G137" s="185"/>
    </row>
    <row r="138" spans="1:7" ht="116.25" hidden="1" x14ac:dyDescent="0.25">
      <c r="A138" s="416" t="s">
        <v>357</v>
      </c>
      <c r="B138" s="417" t="s">
        <v>419</v>
      </c>
      <c r="C138" s="417" t="s">
        <v>359</v>
      </c>
      <c r="D138" s="417"/>
      <c r="E138" s="418">
        <f>E139</f>
        <v>0</v>
      </c>
      <c r="F138" s="425"/>
      <c r="G138" s="185"/>
    </row>
    <row r="139" spans="1:7" ht="23.25" hidden="1" x14ac:dyDescent="0.25">
      <c r="A139" s="416" t="s">
        <v>114</v>
      </c>
      <c r="B139" s="417" t="s">
        <v>419</v>
      </c>
      <c r="C139" s="417" t="s">
        <v>359</v>
      </c>
      <c r="D139" s="417" t="s">
        <v>115</v>
      </c>
      <c r="E139" s="418"/>
      <c r="F139" s="425"/>
      <c r="G139" s="185"/>
    </row>
    <row r="140" spans="1:7" ht="46.5" hidden="1" x14ac:dyDescent="0.25">
      <c r="A140" s="416" t="s">
        <v>386</v>
      </c>
      <c r="B140" s="417" t="s">
        <v>420</v>
      </c>
      <c r="C140" s="417"/>
      <c r="D140" s="417"/>
      <c r="E140" s="418">
        <f>E141</f>
        <v>0</v>
      </c>
      <c r="F140" s="425"/>
      <c r="G140" s="185"/>
    </row>
    <row r="141" spans="1:7" ht="47.45" hidden="1" customHeight="1" thickBot="1" x14ac:dyDescent="0.3">
      <c r="A141" s="473" t="s">
        <v>372</v>
      </c>
      <c r="B141" s="417" t="s">
        <v>420</v>
      </c>
      <c r="C141" s="417" t="s">
        <v>361</v>
      </c>
      <c r="D141" s="417"/>
      <c r="E141" s="418">
        <f>E142</f>
        <v>0</v>
      </c>
      <c r="F141" s="468">
        <f t="shared" ref="F141:G142" si="2">F142</f>
        <v>350000</v>
      </c>
      <c r="G141" s="184">
        <f t="shared" si="2"/>
        <v>350000</v>
      </c>
    </row>
    <row r="142" spans="1:7" ht="70.150000000000006" hidden="1" customHeight="1" thickBot="1" x14ac:dyDescent="0.3">
      <c r="A142" s="416" t="s">
        <v>114</v>
      </c>
      <c r="B142" s="417" t="s">
        <v>420</v>
      </c>
      <c r="C142" s="417" t="s">
        <v>361</v>
      </c>
      <c r="D142" s="417" t="s">
        <v>115</v>
      </c>
      <c r="E142" s="418"/>
      <c r="F142" s="468">
        <f t="shared" si="2"/>
        <v>350000</v>
      </c>
      <c r="G142" s="184">
        <f t="shared" si="2"/>
        <v>350000</v>
      </c>
    </row>
    <row r="143" spans="1:7" ht="26.45" hidden="1" customHeight="1" thickBot="1" x14ac:dyDescent="0.3">
      <c r="A143" s="473" t="s">
        <v>373</v>
      </c>
      <c r="B143" s="417" t="s">
        <v>420</v>
      </c>
      <c r="C143" s="417" t="s">
        <v>374</v>
      </c>
      <c r="D143" s="417"/>
      <c r="E143" s="418"/>
      <c r="F143" s="425">
        <v>350000</v>
      </c>
      <c r="G143" s="185">
        <v>350000</v>
      </c>
    </row>
    <row r="144" spans="1:7" s="169" customFormat="1" ht="58.5" hidden="1" customHeight="1" x14ac:dyDescent="0.25">
      <c r="A144" s="416" t="s">
        <v>114</v>
      </c>
      <c r="B144" s="417" t="s">
        <v>420</v>
      </c>
      <c r="C144" s="417" t="s">
        <v>374</v>
      </c>
      <c r="D144" s="417" t="s">
        <v>115</v>
      </c>
      <c r="E144" s="418"/>
      <c r="F144" s="468"/>
      <c r="G144" s="184"/>
    </row>
    <row r="145" spans="1:7" ht="90" x14ac:dyDescent="0.25">
      <c r="A145" s="407" t="s">
        <v>702</v>
      </c>
      <c r="B145" s="463" t="s">
        <v>484</v>
      </c>
      <c r="C145" s="463"/>
      <c r="D145" s="463"/>
      <c r="E145" s="464">
        <f>E146</f>
        <v>30000</v>
      </c>
      <c r="F145" s="425"/>
      <c r="G145" s="185"/>
    </row>
    <row r="146" spans="1:7" ht="46.5" x14ac:dyDescent="0.25">
      <c r="A146" s="473" t="s">
        <v>704</v>
      </c>
      <c r="B146" s="417" t="s">
        <v>484</v>
      </c>
      <c r="C146" s="417" t="s">
        <v>361</v>
      </c>
      <c r="D146" s="417"/>
      <c r="E146" s="418">
        <f>E147</f>
        <v>30000</v>
      </c>
      <c r="F146" s="425"/>
      <c r="G146" s="185"/>
    </row>
    <row r="147" spans="1:7" ht="23.25" x14ac:dyDescent="0.25">
      <c r="A147" s="416" t="s">
        <v>114</v>
      </c>
      <c r="B147" s="417" t="s">
        <v>484</v>
      </c>
      <c r="C147" s="417" t="s">
        <v>361</v>
      </c>
      <c r="D147" s="417" t="s">
        <v>115</v>
      </c>
      <c r="E147" s="418">
        <v>30000</v>
      </c>
      <c r="F147" s="425"/>
      <c r="G147" s="185"/>
    </row>
    <row r="148" spans="1:7" ht="90" hidden="1" x14ac:dyDescent="0.25">
      <c r="A148" s="407" t="s">
        <v>478</v>
      </c>
      <c r="B148" s="463" t="s">
        <v>485</v>
      </c>
      <c r="C148" s="463"/>
      <c r="D148" s="463"/>
      <c r="E148" s="464">
        <f>E149</f>
        <v>0</v>
      </c>
      <c r="F148" s="425"/>
      <c r="G148" s="185"/>
    </row>
    <row r="149" spans="1:7" ht="46.5" hidden="1" x14ac:dyDescent="0.25">
      <c r="A149" s="473" t="s">
        <v>372</v>
      </c>
      <c r="B149" s="417" t="s">
        <v>485</v>
      </c>
      <c r="C149" s="417" t="s">
        <v>361</v>
      </c>
      <c r="D149" s="417"/>
      <c r="E149" s="418">
        <f>E150</f>
        <v>0</v>
      </c>
      <c r="F149" s="425"/>
      <c r="G149" s="185"/>
    </row>
    <row r="150" spans="1:7" ht="23.25" hidden="1" x14ac:dyDescent="0.25">
      <c r="A150" s="416" t="s">
        <v>114</v>
      </c>
      <c r="B150" s="417" t="s">
        <v>485</v>
      </c>
      <c r="C150" s="417" t="s">
        <v>361</v>
      </c>
      <c r="D150" s="417" t="s">
        <v>115</v>
      </c>
      <c r="E150" s="418"/>
      <c r="F150" s="425"/>
      <c r="G150" s="185"/>
    </row>
    <row r="151" spans="1:7" ht="90" hidden="1" x14ac:dyDescent="0.25">
      <c r="A151" s="407" t="s">
        <v>478</v>
      </c>
      <c r="B151" s="463" t="s">
        <v>486</v>
      </c>
      <c r="C151" s="463"/>
      <c r="D151" s="463"/>
      <c r="E151" s="464">
        <f>E152</f>
        <v>0</v>
      </c>
      <c r="F151" s="425"/>
      <c r="G151" s="185"/>
    </row>
    <row r="152" spans="1:7" ht="46.5" hidden="1" x14ac:dyDescent="0.25">
      <c r="A152" s="473" t="s">
        <v>372</v>
      </c>
      <c r="B152" s="417" t="s">
        <v>486</v>
      </c>
      <c r="C152" s="417" t="s">
        <v>361</v>
      </c>
      <c r="D152" s="417"/>
      <c r="E152" s="418">
        <f>E153</f>
        <v>0</v>
      </c>
      <c r="F152" s="425"/>
      <c r="G152" s="185"/>
    </row>
    <row r="153" spans="1:7" ht="23.25" hidden="1" x14ac:dyDescent="0.25">
      <c r="A153" s="416" t="s">
        <v>114</v>
      </c>
      <c r="B153" s="417" t="s">
        <v>486</v>
      </c>
      <c r="C153" s="417" t="s">
        <v>361</v>
      </c>
      <c r="D153" s="417" t="s">
        <v>115</v>
      </c>
      <c r="E153" s="418">
        <v>0</v>
      </c>
      <c r="F153" s="425"/>
      <c r="G153" s="185"/>
    </row>
    <row r="154" spans="1:7" s="169" customFormat="1" ht="67.5" x14ac:dyDescent="0.25">
      <c r="A154" s="434" t="s">
        <v>487</v>
      </c>
      <c r="B154" s="463" t="s">
        <v>421</v>
      </c>
      <c r="C154" s="463"/>
      <c r="D154" s="463"/>
      <c r="E154" s="464">
        <f>E155+E158</f>
        <v>8000</v>
      </c>
      <c r="F154" s="468"/>
      <c r="G154" s="184"/>
    </row>
    <row r="155" spans="1:7" ht="90" hidden="1" x14ac:dyDescent="0.25">
      <c r="A155" s="407" t="s">
        <v>702</v>
      </c>
      <c r="B155" s="417" t="s">
        <v>422</v>
      </c>
      <c r="C155" s="417"/>
      <c r="D155" s="417"/>
      <c r="E155" s="464">
        <f>E156</f>
        <v>0</v>
      </c>
      <c r="F155" s="468"/>
      <c r="G155" s="184"/>
    </row>
    <row r="156" spans="1:7" ht="46.5" hidden="1" x14ac:dyDescent="0.25">
      <c r="A156" s="473" t="s">
        <v>704</v>
      </c>
      <c r="B156" s="417" t="s">
        <v>422</v>
      </c>
      <c r="C156" s="417" t="s">
        <v>361</v>
      </c>
      <c r="D156" s="417"/>
      <c r="E156" s="418">
        <f>E157</f>
        <v>0</v>
      </c>
      <c r="F156" s="425"/>
      <c r="G156" s="185"/>
    </row>
    <row r="157" spans="1:7" s="169" customFormat="1" ht="23.25" hidden="1" x14ac:dyDescent="0.25">
      <c r="A157" s="416" t="s">
        <v>114</v>
      </c>
      <c r="B157" s="417" t="s">
        <v>422</v>
      </c>
      <c r="C157" s="417" t="s">
        <v>361</v>
      </c>
      <c r="D157" s="417" t="s">
        <v>115</v>
      </c>
      <c r="E157" s="418">
        <v>0</v>
      </c>
      <c r="F157" s="468">
        <f>F161</f>
        <v>1000</v>
      </c>
      <c r="G157" s="184">
        <f>G161</f>
        <v>1000</v>
      </c>
    </row>
    <row r="158" spans="1:7" ht="90" x14ac:dyDescent="0.25">
      <c r="A158" s="407" t="s">
        <v>702</v>
      </c>
      <c r="B158" s="417" t="s">
        <v>488</v>
      </c>
      <c r="C158" s="417"/>
      <c r="D158" s="417"/>
      <c r="E158" s="464">
        <f>E159</f>
        <v>8000</v>
      </c>
      <c r="F158" s="468"/>
      <c r="G158" s="184"/>
    </row>
    <row r="159" spans="1:7" ht="46.5" x14ac:dyDescent="0.25">
      <c r="A159" s="473" t="s">
        <v>704</v>
      </c>
      <c r="B159" s="417" t="s">
        <v>488</v>
      </c>
      <c r="C159" s="417" t="s">
        <v>361</v>
      </c>
      <c r="D159" s="417"/>
      <c r="E159" s="418">
        <f>E160</f>
        <v>8000</v>
      </c>
      <c r="F159" s="425"/>
      <c r="G159" s="185"/>
    </row>
    <row r="160" spans="1:7" s="169" customFormat="1" ht="23.25" x14ac:dyDescent="0.25">
      <c r="A160" s="416" t="s">
        <v>114</v>
      </c>
      <c r="B160" s="417" t="s">
        <v>488</v>
      </c>
      <c r="C160" s="417" t="s">
        <v>361</v>
      </c>
      <c r="D160" s="417" t="s">
        <v>115</v>
      </c>
      <c r="E160" s="418">
        <v>8000</v>
      </c>
      <c r="F160" s="468" t="e">
        <f>F164</f>
        <v>#REF!</v>
      </c>
      <c r="G160" s="184" t="e">
        <f>G164</f>
        <v>#REF!</v>
      </c>
    </row>
    <row r="161" spans="1:7" s="169" customFormat="1" ht="45" x14ac:dyDescent="0.25">
      <c r="A161" s="434" t="s">
        <v>423</v>
      </c>
      <c r="B161" s="463" t="s">
        <v>424</v>
      </c>
      <c r="C161" s="463"/>
      <c r="D161" s="463"/>
      <c r="E161" s="464">
        <f>E162+E169+E181+E195+E199+E203+E207</f>
        <v>1920270</v>
      </c>
      <c r="F161" s="468">
        <v>1000</v>
      </c>
      <c r="G161" s="184">
        <v>1000</v>
      </c>
    </row>
    <row r="162" spans="1:7" ht="22.5" x14ac:dyDescent="0.25">
      <c r="A162" s="474" t="s">
        <v>425</v>
      </c>
      <c r="B162" s="463" t="s">
        <v>426</v>
      </c>
      <c r="C162" s="463"/>
      <c r="D162" s="463"/>
      <c r="E162" s="464">
        <f>E163+E166</f>
        <v>15000</v>
      </c>
      <c r="F162" s="425"/>
      <c r="G162" s="185"/>
    </row>
    <row r="163" spans="1:7" ht="90" x14ac:dyDescent="0.25">
      <c r="A163" s="407" t="s">
        <v>702</v>
      </c>
      <c r="B163" s="463" t="s">
        <v>427</v>
      </c>
      <c r="C163" s="463"/>
      <c r="D163" s="463"/>
      <c r="E163" s="464">
        <f>E164</f>
        <v>15000</v>
      </c>
      <c r="F163" s="468"/>
      <c r="G163" s="184"/>
    </row>
    <row r="164" spans="1:7" s="169" customFormat="1" ht="46.5" x14ac:dyDescent="0.25">
      <c r="A164" s="473" t="s">
        <v>704</v>
      </c>
      <c r="B164" s="417" t="s">
        <v>427</v>
      </c>
      <c r="C164" s="417" t="s">
        <v>361</v>
      </c>
      <c r="D164" s="417"/>
      <c r="E164" s="418">
        <f>E165</f>
        <v>15000</v>
      </c>
      <c r="F164" s="468" t="e">
        <f>#REF!</f>
        <v>#REF!</v>
      </c>
      <c r="G164" s="184" t="e">
        <f>#REF!</f>
        <v>#REF!</v>
      </c>
    </row>
    <row r="165" spans="1:7" s="116" customFormat="1" ht="23.25" x14ac:dyDescent="0.25">
      <c r="A165" s="416" t="s">
        <v>277</v>
      </c>
      <c r="B165" s="417" t="s">
        <v>427</v>
      </c>
      <c r="C165" s="417" t="s">
        <v>361</v>
      </c>
      <c r="D165" s="417" t="s">
        <v>308</v>
      </c>
      <c r="E165" s="418">
        <v>15000</v>
      </c>
      <c r="F165" s="469">
        <f>F166</f>
        <v>45000</v>
      </c>
      <c r="G165" s="189">
        <f>G166</f>
        <v>45000</v>
      </c>
    </row>
    <row r="166" spans="1:7" ht="113.25" hidden="1" customHeight="1" x14ac:dyDescent="0.25">
      <c r="A166" s="407" t="s">
        <v>478</v>
      </c>
      <c r="B166" s="463" t="s">
        <v>428</v>
      </c>
      <c r="C166" s="463"/>
      <c r="D166" s="463"/>
      <c r="E166" s="464">
        <f>E167</f>
        <v>0</v>
      </c>
      <c r="F166" s="470">
        <v>45000</v>
      </c>
      <c r="G166" s="190">
        <v>45000</v>
      </c>
    </row>
    <row r="167" spans="1:7" ht="46.5" hidden="1" x14ac:dyDescent="0.25">
      <c r="A167" s="473" t="s">
        <v>372</v>
      </c>
      <c r="B167" s="417" t="s">
        <v>428</v>
      </c>
      <c r="C167" s="417" t="s">
        <v>361</v>
      </c>
      <c r="D167" s="417"/>
      <c r="E167" s="418">
        <f>E168</f>
        <v>0</v>
      </c>
      <c r="F167" s="470">
        <v>45000</v>
      </c>
      <c r="G167" s="190">
        <v>45000</v>
      </c>
    </row>
    <row r="168" spans="1:7" ht="23.25" hidden="1" x14ac:dyDescent="0.25">
      <c r="A168" s="416" t="s">
        <v>500</v>
      </c>
      <c r="B168" s="417" t="s">
        <v>428</v>
      </c>
      <c r="C168" s="417" t="s">
        <v>361</v>
      </c>
      <c r="D168" s="417" t="s">
        <v>308</v>
      </c>
      <c r="E168" s="418"/>
      <c r="F168" s="468">
        <f>F169</f>
        <v>600</v>
      </c>
      <c r="G168" s="184">
        <f>G169</f>
        <v>600</v>
      </c>
    </row>
    <row r="169" spans="1:7" ht="45" x14ac:dyDescent="0.25">
      <c r="A169" s="474" t="s">
        <v>429</v>
      </c>
      <c r="B169" s="463" t="s">
        <v>430</v>
      </c>
      <c r="C169" s="463"/>
      <c r="D169" s="463"/>
      <c r="E169" s="464">
        <f>E170+E173</f>
        <v>1585397</v>
      </c>
      <c r="F169" s="425">
        <v>600</v>
      </c>
      <c r="G169" s="185">
        <v>600</v>
      </c>
    </row>
    <row r="170" spans="1:7" ht="23.25" x14ac:dyDescent="0.25">
      <c r="A170" s="431" t="s">
        <v>501</v>
      </c>
      <c r="B170" s="417" t="s">
        <v>431</v>
      </c>
      <c r="C170" s="417"/>
      <c r="D170" s="417"/>
      <c r="E170" s="418">
        <f>E171</f>
        <v>1106100</v>
      </c>
      <c r="F170" s="425">
        <v>600</v>
      </c>
      <c r="G170" s="185">
        <v>600</v>
      </c>
    </row>
    <row r="171" spans="1:7" ht="116.25" x14ac:dyDescent="0.25">
      <c r="A171" s="416" t="s">
        <v>357</v>
      </c>
      <c r="B171" s="417" t="s">
        <v>431</v>
      </c>
      <c r="C171" s="417" t="s">
        <v>359</v>
      </c>
      <c r="D171" s="417"/>
      <c r="E171" s="418">
        <f>E172</f>
        <v>1106100</v>
      </c>
      <c r="F171" s="468" t="e">
        <f>F11+F18+F24+F30+F55+F83+F118+F121+F127+F141+F155+F157+F163+F165+F168+F54+#REF!+#REF!+F144</f>
        <v>#REF!</v>
      </c>
      <c r="G171" s="187" t="e">
        <f>G11+G18+G24+G30+G55+G83+G118+G121+G127+G141+G155+G157+G163+G165+G168+G54+#REF!+#REF!+G144</f>
        <v>#REF!</v>
      </c>
    </row>
    <row r="172" spans="1:7" ht="23.25" x14ac:dyDescent="0.25">
      <c r="A172" s="416" t="s">
        <v>111</v>
      </c>
      <c r="B172" s="417" t="s">
        <v>431</v>
      </c>
      <c r="C172" s="417" t="s">
        <v>359</v>
      </c>
      <c r="D172" s="417" t="s">
        <v>112</v>
      </c>
      <c r="E172" s="418">
        <v>1106100</v>
      </c>
      <c r="G172" s="136"/>
    </row>
    <row r="173" spans="1:7" ht="69.75" x14ac:dyDescent="0.3">
      <c r="A173" s="427" t="s">
        <v>708</v>
      </c>
      <c r="B173" s="417" t="s">
        <v>432</v>
      </c>
      <c r="C173" s="417"/>
      <c r="D173" s="417"/>
      <c r="E173" s="418">
        <f>E174+E176</f>
        <v>479297</v>
      </c>
      <c r="G173" s="1" t="s">
        <v>216</v>
      </c>
    </row>
    <row r="174" spans="1:7" ht="46.5" x14ac:dyDescent="0.25">
      <c r="A174" s="473" t="s">
        <v>704</v>
      </c>
      <c r="B174" s="417" t="s">
        <v>432</v>
      </c>
      <c r="C174" s="417" t="s">
        <v>361</v>
      </c>
      <c r="D174" s="417"/>
      <c r="E174" s="418">
        <f>E175</f>
        <v>478297</v>
      </c>
    </row>
    <row r="175" spans="1:7" ht="23.25" x14ac:dyDescent="0.25">
      <c r="A175" s="416" t="s">
        <v>111</v>
      </c>
      <c r="B175" s="417" t="s">
        <v>432</v>
      </c>
      <c r="C175" s="417" t="s">
        <v>361</v>
      </c>
      <c r="D175" s="417" t="s">
        <v>112</v>
      </c>
      <c r="E175" s="418">
        <v>478297</v>
      </c>
    </row>
    <row r="176" spans="1:7" ht="23.25" x14ac:dyDescent="0.25">
      <c r="A176" s="473" t="s">
        <v>373</v>
      </c>
      <c r="B176" s="417" t="s">
        <v>503</v>
      </c>
      <c r="C176" s="417" t="s">
        <v>374</v>
      </c>
      <c r="D176" s="417"/>
      <c r="E176" s="418">
        <f>E177</f>
        <v>1000</v>
      </c>
    </row>
    <row r="177" spans="1:5" ht="23.25" x14ac:dyDescent="0.25">
      <c r="A177" s="416" t="s">
        <v>111</v>
      </c>
      <c r="B177" s="417" t="s">
        <v>503</v>
      </c>
      <c r="C177" s="417" t="s">
        <v>374</v>
      </c>
      <c r="D177" s="417" t="s">
        <v>112</v>
      </c>
      <c r="E177" s="418">
        <v>1000</v>
      </c>
    </row>
    <row r="178" spans="1:5" ht="90" hidden="1" x14ac:dyDescent="0.25">
      <c r="A178" s="407" t="s">
        <v>702</v>
      </c>
      <c r="B178" s="417" t="s">
        <v>433</v>
      </c>
      <c r="C178" s="417"/>
      <c r="D178" s="417"/>
      <c r="E178" s="418">
        <f>E179</f>
        <v>0</v>
      </c>
    </row>
    <row r="179" spans="1:5" ht="46.5" hidden="1" x14ac:dyDescent="0.25">
      <c r="A179" s="473" t="s">
        <v>704</v>
      </c>
      <c r="B179" s="417" t="s">
        <v>433</v>
      </c>
      <c r="C179" s="417" t="s">
        <v>361</v>
      </c>
      <c r="D179" s="417"/>
      <c r="E179" s="418">
        <f>E180</f>
        <v>0</v>
      </c>
    </row>
    <row r="180" spans="1:5" ht="23.25" hidden="1" x14ac:dyDescent="0.25">
      <c r="A180" s="416" t="s">
        <v>111</v>
      </c>
      <c r="B180" s="417" t="s">
        <v>433</v>
      </c>
      <c r="C180" s="417" t="s">
        <v>361</v>
      </c>
      <c r="D180" s="417" t="s">
        <v>112</v>
      </c>
      <c r="E180" s="418">
        <v>0</v>
      </c>
    </row>
    <row r="181" spans="1:5" ht="22.5" x14ac:dyDescent="0.25">
      <c r="A181" s="434" t="s">
        <v>434</v>
      </c>
      <c r="B181" s="463" t="s">
        <v>435</v>
      </c>
      <c r="C181" s="463"/>
      <c r="D181" s="463"/>
      <c r="E181" s="464">
        <f>E182</f>
        <v>265873</v>
      </c>
    </row>
    <row r="182" spans="1:5" ht="23.25" x14ac:dyDescent="0.25">
      <c r="A182" s="431" t="s">
        <v>501</v>
      </c>
      <c r="B182" s="417" t="s">
        <v>436</v>
      </c>
      <c r="C182" s="417"/>
      <c r="D182" s="417"/>
      <c r="E182" s="418">
        <f>E183</f>
        <v>265873</v>
      </c>
    </row>
    <row r="183" spans="1:5" ht="116.25" x14ac:dyDescent="0.25">
      <c r="A183" s="416" t="s">
        <v>357</v>
      </c>
      <c r="B183" s="417" t="s">
        <v>436</v>
      </c>
      <c r="C183" s="417" t="s">
        <v>359</v>
      </c>
      <c r="D183" s="417"/>
      <c r="E183" s="418">
        <f>E184</f>
        <v>265873</v>
      </c>
    </row>
    <row r="184" spans="1:5" ht="23.25" x14ac:dyDescent="0.25">
      <c r="A184" s="416" t="s">
        <v>111</v>
      </c>
      <c r="B184" s="417" t="s">
        <v>436</v>
      </c>
      <c r="C184" s="417" t="s">
        <v>359</v>
      </c>
      <c r="D184" s="417" t="s">
        <v>112</v>
      </c>
      <c r="E184" s="418">
        <v>265873</v>
      </c>
    </row>
    <row r="185" spans="1:5" ht="69.75" hidden="1" x14ac:dyDescent="0.25">
      <c r="A185" s="427" t="s">
        <v>708</v>
      </c>
      <c r="B185" s="417" t="s">
        <v>437</v>
      </c>
      <c r="C185" s="417"/>
      <c r="D185" s="417"/>
      <c r="E185" s="418">
        <f>E186</f>
        <v>0</v>
      </c>
    </row>
    <row r="186" spans="1:5" ht="46.5" hidden="1" x14ac:dyDescent="0.25">
      <c r="A186" s="473" t="s">
        <v>372</v>
      </c>
      <c r="B186" s="417" t="s">
        <v>437</v>
      </c>
      <c r="C186" s="417" t="s">
        <v>361</v>
      </c>
      <c r="D186" s="417"/>
      <c r="E186" s="418">
        <f>E187</f>
        <v>0</v>
      </c>
    </row>
    <row r="187" spans="1:5" ht="23.25" hidden="1" x14ac:dyDescent="0.25">
      <c r="A187" s="416" t="s">
        <v>111</v>
      </c>
      <c r="B187" s="417" t="s">
        <v>437</v>
      </c>
      <c r="C187" s="417" t="s">
        <v>361</v>
      </c>
      <c r="D187" s="417" t="s">
        <v>112</v>
      </c>
      <c r="E187" s="418">
        <v>0</v>
      </c>
    </row>
    <row r="188" spans="1:5" ht="67.5" hidden="1" x14ac:dyDescent="0.25">
      <c r="A188" s="434" t="s">
        <v>438</v>
      </c>
      <c r="B188" s="463" t="s">
        <v>439</v>
      </c>
      <c r="C188" s="463"/>
      <c r="D188" s="463"/>
      <c r="E188" s="464">
        <f>E189+E192</f>
        <v>0</v>
      </c>
    </row>
    <row r="189" spans="1:5" ht="23.25" hidden="1" x14ac:dyDescent="0.25">
      <c r="A189" s="416" t="s">
        <v>418</v>
      </c>
      <c r="B189" s="417" t="s">
        <v>440</v>
      </c>
      <c r="C189" s="417"/>
      <c r="D189" s="417"/>
      <c r="E189" s="418">
        <f>E190</f>
        <v>0</v>
      </c>
    </row>
    <row r="190" spans="1:5" ht="116.25" hidden="1" x14ac:dyDescent="0.25">
      <c r="A190" s="416" t="s">
        <v>357</v>
      </c>
      <c r="B190" s="417" t="s">
        <v>440</v>
      </c>
      <c r="C190" s="417" t="s">
        <v>359</v>
      </c>
      <c r="D190" s="417"/>
      <c r="E190" s="418">
        <f>E191</f>
        <v>0</v>
      </c>
    </row>
    <row r="191" spans="1:5" ht="23.25" hidden="1" x14ac:dyDescent="0.25">
      <c r="A191" s="416" t="s">
        <v>441</v>
      </c>
      <c r="B191" s="417" t="s">
        <v>440</v>
      </c>
      <c r="C191" s="417" t="s">
        <v>359</v>
      </c>
      <c r="D191" s="417" t="s">
        <v>442</v>
      </c>
      <c r="E191" s="418"/>
    </row>
    <row r="192" spans="1:5" ht="46.5" hidden="1" x14ac:dyDescent="0.25">
      <c r="A192" s="416" t="s">
        <v>386</v>
      </c>
      <c r="B192" s="417" t="s">
        <v>443</v>
      </c>
      <c r="C192" s="417"/>
      <c r="D192" s="417"/>
      <c r="E192" s="418">
        <f>E193</f>
        <v>0</v>
      </c>
    </row>
    <row r="193" spans="1:7" ht="46.5" hidden="1" x14ac:dyDescent="0.25">
      <c r="A193" s="473" t="s">
        <v>372</v>
      </c>
      <c r="B193" s="417" t="s">
        <v>443</v>
      </c>
      <c r="C193" s="417" t="s">
        <v>361</v>
      </c>
      <c r="D193" s="417"/>
      <c r="E193" s="418">
        <f>E194</f>
        <v>0</v>
      </c>
    </row>
    <row r="194" spans="1:7" ht="23.25" hidden="1" x14ac:dyDescent="0.25">
      <c r="A194" s="416" t="s">
        <v>441</v>
      </c>
      <c r="B194" s="417" t="s">
        <v>443</v>
      </c>
      <c r="C194" s="417" t="s">
        <v>361</v>
      </c>
      <c r="D194" s="417" t="s">
        <v>442</v>
      </c>
      <c r="E194" s="418"/>
    </row>
    <row r="195" spans="1:7" ht="61.5" customHeight="1" x14ac:dyDescent="0.25">
      <c r="A195" s="474" t="s">
        <v>444</v>
      </c>
      <c r="B195" s="463" t="s">
        <v>445</v>
      </c>
      <c r="C195" s="463"/>
      <c r="D195" s="463"/>
      <c r="E195" s="464">
        <f>E197</f>
        <v>3000</v>
      </c>
    </row>
    <row r="196" spans="1:7" ht="90" customHeight="1" x14ac:dyDescent="0.25">
      <c r="A196" s="407" t="s">
        <v>702</v>
      </c>
      <c r="B196" s="463" t="s">
        <v>446</v>
      </c>
      <c r="C196" s="463"/>
      <c r="D196" s="463"/>
      <c r="E196" s="464">
        <f>E197</f>
        <v>3000</v>
      </c>
    </row>
    <row r="197" spans="1:7" ht="51" customHeight="1" x14ac:dyDescent="0.25">
      <c r="A197" s="473" t="s">
        <v>704</v>
      </c>
      <c r="B197" s="417" t="s">
        <v>446</v>
      </c>
      <c r="C197" s="417" t="s">
        <v>361</v>
      </c>
      <c r="D197" s="417"/>
      <c r="E197" s="418">
        <f>E198</f>
        <v>3000</v>
      </c>
    </row>
    <row r="198" spans="1:7" ht="41.25" customHeight="1" x14ac:dyDescent="0.25">
      <c r="A198" s="416" t="s">
        <v>447</v>
      </c>
      <c r="B198" s="417" t="s">
        <v>446</v>
      </c>
      <c r="C198" s="417" t="s">
        <v>361</v>
      </c>
      <c r="D198" s="417" t="s">
        <v>448</v>
      </c>
      <c r="E198" s="418">
        <v>3000</v>
      </c>
    </row>
    <row r="199" spans="1:7" ht="72" customHeight="1" x14ac:dyDescent="0.25">
      <c r="A199" s="428" t="s">
        <v>709</v>
      </c>
      <c r="B199" s="463" t="s">
        <v>505</v>
      </c>
      <c r="C199" s="463"/>
      <c r="D199" s="463"/>
      <c r="E199" s="464">
        <f>E200</f>
        <v>1000</v>
      </c>
      <c r="F199" s="425"/>
      <c r="G199" s="185"/>
    </row>
    <row r="200" spans="1:7" ht="90" x14ac:dyDescent="0.25">
      <c r="A200" s="407" t="s">
        <v>702</v>
      </c>
      <c r="B200" s="463" t="s">
        <v>506</v>
      </c>
      <c r="C200" s="463"/>
      <c r="D200" s="463"/>
      <c r="E200" s="464">
        <f>E201</f>
        <v>1000</v>
      </c>
      <c r="F200" s="468"/>
      <c r="G200" s="184"/>
    </row>
    <row r="201" spans="1:7" s="169" customFormat="1" ht="46.5" x14ac:dyDescent="0.25">
      <c r="A201" s="473" t="s">
        <v>704</v>
      </c>
      <c r="B201" s="417" t="s">
        <v>506</v>
      </c>
      <c r="C201" s="417" t="s">
        <v>361</v>
      </c>
      <c r="D201" s="417"/>
      <c r="E201" s="418">
        <f>E202</f>
        <v>1000</v>
      </c>
      <c r="F201" s="468" t="e">
        <f>#REF!</f>
        <v>#REF!</v>
      </c>
      <c r="G201" s="184" t="e">
        <f>#REF!</f>
        <v>#REF!</v>
      </c>
    </row>
    <row r="202" spans="1:7" s="116" customFormat="1" ht="23.25" x14ac:dyDescent="0.25">
      <c r="A202" s="416" t="s">
        <v>500</v>
      </c>
      <c r="B202" s="417" t="s">
        <v>506</v>
      </c>
      <c r="C202" s="417" t="s">
        <v>361</v>
      </c>
      <c r="D202" s="417" t="s">
        <v>308</v>
      </c>
      <c r="E202" s="418">
        <v>1000</v>
      </c>
      <c r="F202" s="469">
        <f>F211</f>
        <v>0</v>
      </c>
      <c r="G202" s="189">
        <f>G211</f>
        <v>0</v>
      </c>
    </row>
    <row r="203" spans="1:7" ht="44.25" customHeight="1" x14ac:dyDescent="0.25">
      <c r="A203" s="429" t="s">
        <v>504</v>
      </c>
      <c r="B203" s="463" t="s">
        <v>507</v>
      </c>
      <c r="C203" s="463"/>
      <c r="D203" s="463"/>
      <c r="E203" s="464">
        <f>E204</f>
        <v>10000</v>
      </c>
      <c r="F203" s="425"/>
      <c r="G203" s="185"/>
    </row>
    <row r="204" spans="1:7" ht="90" x14ac:dyDescent="0.25">
      <c r="A204" s="407" t="s">
        <v>702</v>
      </c>
      <c r="B204" s="463" t="s">
        <v>508</v>
      </c>
      <c r="C204" s="463"/>
      <c r="D204" s="463"/>
      <c r="E204" s="464">
        <f>E205</f>
        <v>10000</v>
      </c>
      <c r="F204" s="468"/>
      <c r="G204" s="184"/>
    </row>
    <row r="205" spans="1:7" s="169" customFormat="1" ht="46.5" x14ac:dyDescent="0.25">
      <c r="A205" s="473" t="s">
        <v>704</v>
      </c>
      <c r="B205" s="417" t="s">
        <v>508</v>
      </c>
      <c r="C205" s="417" t="s">
        <v>361</v>
      </c>
      <c r="D205" s="417"/>
      <c r="E205" s="418">
        <f>E206</f>
        <v>10000</v>
      </c>
      <c r="F205" s="468" t="e">
        <f>#REF!</f>
        <v>#REF!</v>
      </c>
      <c r="G205" s="184" t="e">
        <f>#REF!</f>
        <v>#REF!</v>
      </c>
    </row>
    <row r="206" spans="1:7" s="116" customFormat="1" ht="46.5" x14ac:dyDescent="0.25">
      <c r="A206" s="430" t="s">
        <v>347</v>
      </c>
      <c r="B206" s="417" t="s">
        <v>508</v>
      </c>
      <c r="C206" s="417" t="s">
        <v>361</v>
      </c>
      <c r="D206" s="417" t="s">
        <v>346</v>
      </c>
      <c r="E206" s="418">
        <v>10000</v>
      </c>
      <c r="F206" s="469">
        <f>F215</f>
        <v>0</v>
      </c>
      <c r="G206" s="189">
        <f>G215</f>
        <v>0</v>
      </c>
    </row>
    <row r="207" spans="1:7" ht="27.75" customHeight="1" x14ac:dyDescent="0.25">
      <c r="A207" s="429" t="s">
        <v>712</v>
      </c>
      <c r="B207" s="463" t="s">
        <v>710</v>
      </c>
      <c r="C207" s="463"/>
      <c r="D207" s="463"/>
      <c r="E207" s="464">
        <f>E208</f>
        <v>40000</v>
      </c>
      <c r="F207" s="425"/>
      <c r="G207" s="185"/>
    </row>
    <row r="208" spans="1:7" ht="90" x14ac:dyDescent="0.25">
      <c r="A208" s="407" t="s">
        <v>702</v>
      </c>
      <c r="B208" s="463" t="s">
        <v>711</v>
      </c>
      <c r="C208" s="463"/>
      <c r="D208" s="463"/>
      <c r="E208" s="464">
        <f>E209</f>
        <v>40000</v>
      </c>
      <c r="F208" s="468"/>
      <c r="G208" s="184"/>
    </row>
    <row r="209" spans="1:7" s="169" customFormat="1" ht="46.5" x14ac:dyDescent="0.25">
      <c r="A209" s="473" t="s">
        <v>704</v>
      </c>
      <c r="B209" s="417" t="s">
        <v>711</v>
      </c>
      <c r="C209" s="417" t="s">
        <v>361</v>
      </c>
      <c r="D209" s="417"/>
      <c r="E209" s="418">
        <f>E210</f>
        <v>40000</v>
      </c>
      <c r="F209" s="468" t="e">
        <f>#REF!</f>
        <v>#REF!</v>
      </c>
      <c r="G209" s="184" t="e">
        <f>#REF!</f>
        <v>#REF!</v>
      </c>
    </row>
    <row r="210" spans="1:7" s="116" customFormat="1" ht="23.25" x14ac:dyDescent="0.25">
      <c r="A210" s="416" t="s">
        <v>111</v>
      </c>
      <c r="B210" s="417" t="s">
        <v>711</v>
      </c>
      <c r="C210" s="417" t="s">
        <v>361</v>
      </c>
      <c r="D210" s="417" t="s">
        <v>112</v>
      </c>
      <c r="E210" s="418">
        <v>40000</v>
      </c>
      <c r="F210" s="469">
        <f>F219</f>
        <v>0</v>
      </c>
      <c r="G210" s="189">
        <f>G219</f>
        <v>0</v>
      </c>
    </row>
    <row r="211" spans="1:7" ht="22.5" x14ac:dyDescent="0.3">
      <c r="A211" s="415" t="s">
        <v>449</v>
      </c>
      <c r="B211" s="419" t="s">
        <v>363</v>
      </c>
      <c r="C211" s="419" t="s">
        <v>450</v>
      </c>
      <c r="D211" s="419" t="s">
        <v>451</v>
      </c>
      <c r="E211" s="409">
        <f>E212+E217</f>
        <v>747773.32</v>
      </c>
    </row>
    <row r="212" spans="1:7" ht="22.5" x14ac:dyDescent="0.3">
      <c r="A212" s="415" t="s">
        <v>452</v>
      </c>
      <c r="B212" s="419" t="s">
        <v>363</v>
      </c>
      <c r="C212" s="419"/>
      <c r="D212" s="419"/>
      <c r="E212" s="409">
        <f>E213</f>
        <v>700</v>
      </c>
    </row>
    <row r="213" spans="1:7" ht="67.5" x14ac:dyDescent="0.3">
      <c r="A213" s="407" t="s">
        <v>453</v>
      </c>
      <c r="B213" s="419" t="s">
        <v>454</v>
      </c>
      <c r="C213" s="419"/>
      <c r="D213" s="419"/>
      <c r="E213" s="409">
        <f>E214</f>
        <v>700</v>
      </c>
    </row>
    <row r="214" spans="1:7" ht="180" x14ac:dyDescent="0.3">
      <c r="A214" s="477" t="s">
        <v>455</v>
      </c>
      <c r="B214" s="419" t="s">
        <v>713</v>
      </c>
      <c r="C214" s="419"/>
      <c r="D214" s="419"/>
      <c r="E214" s="409">
        <f>E215</f>
        <v>700</v>
      </c>
    </row>
    <row r="215" spans="1:7" ht="46.5" x14ac:dyDescent="0.35">
      <c r="A215" s="410" t="s">
        <v>354</v>
      </c>
      <c r="B215" s="420" t="s">
        <v>713</v>
      </c>
      <c r="C215" s="420" t="s">
        <v>361</v>
      </c>
      <c r="D215" s="420"/>
      <c r="E215" s="412">
        <f>E216</f>
        <v>700</v>
      </c>
    </row>
    <row r="216" spans="1:7" ht="23.25" x14ac:dyDescent="0.35">
      <c r="A216" s="410" t="s">
        <v>236</v>
      </c>
      <c r="B216" s="420" t="s">
        <v>713</v>
      </c>
      <c r="C216" s="420" t="s">
        <v>361</v>
      </c>
      <c r="D216" s="420" t="s">
        <v>233</v>
      </c>
      <c r="E216" s="412">
        <v>700</v>
      </c>
    </row>
    <row r="217" spans="1:7" ht="22.5" x14ac:dyDescent="0.3">
      <c r="A217" s="407" t="s">
        <v>456</v>
      </c>
      <c r="B217" s="419" t="s">
        <v>457</v>
      </c>
      <c r="C217" s="419"/>
      <c r="D217" s="419"/>
      <c r="E217" s="409">
        <f>E218+E233+E225+E229</f>
        <v>747073.32</v>
      </c>
    </row>
    <row r="218" spans="1:7" ht="45" x14ac:dyDescent="0.25">
      <c r="A218" s="434" t="s">
        <v>458</v>
      </c>
      <c r="B218" s="478" t="s">
        <v>459</v>
      </c>
      <c r="C218" s="478"/>
      <c r="D218" s="478"/>
      <c r="E218" s="479">
        <f>E219+E222</f>
        <v>732073.32</v>
      </c>
    </row>
    <row r="219" spans="1:7" ht="45" x14ac:dyDescent="0.25">
      <c r="A219" s="407" t="s">
        <v>460</v>
      </c>
      <c r="B219" s="478" t="s">
        <v>465</v>
      </c>
      <c r="C219" s="478"/>
      <c r="D219" s="478"/>
      <c r="E219" s="479">
        <f>E220</f>
        <v>31573.32</v>
      </c>
    </row>
    <row r="220" spans="1:7" ht="23.25" x14ac:dyDescent="0.25">
      <c r="A220" s="410" t="s">
        <v>461</v>
      </c>
      <c r="B220" s="480" t="s">
        <v>465</v>
      </c>
      <c r="C220" s="480" t="s">
        <v>462</v>
      </c>
      <c r="D220" s="480"/>
      <c r="E220" s="481">
        <f>E221</f>
        <v>31573.32</v>
      </c>
    </row>
    <row r="221" spans="1:7" ht="36.75" customHeight="1" x14ac:dyDescent="0.35">
      <c r="A221" s="421" t="s">
        <v>463</v>
      </c>
      <c r="B221" s="480" t="s">
        <v>465</v>
      </c>
      <c r="C221" s="480" t="s">
        <v>462</v>
      </c>
      <c r="D221" s="480" t="s">
        <v>92</v>
      </c>
      <c r="E221" s="481">
        <v>31573.32</v>
      </c>
    </row>
    <row r="222" spans="1:7" ht="45" x14ac:dyDescent="0.3">
      <c r="A222" s="482" t="s">
        <v>464</v>
      </c>
      <c r="B222" s="478" t="s">
        <v>714</v>
      </c>
      <c r="C222" s="478"/>
      <c r="D222" s="478"/>
      <c r="E222" s="479">
        <f>E223</f>
        <v>700500</v>
      </c>
    </row>
    <row r="223" spans="1:7" ht="23.25" x14ac:dyDescent="0.25">
      <c r="A223" s="410" t="s">
        <v>461</v>
      </c>
      <c r="B223" s="480" t="s">
        <v>714</v>
      </c>
      <c r="C223" s="480" t="s">
        <v>462</v>
      </c>
      <c r="D223" s="480"/>
      <c r="E223" s="481">
        <f>E224</f>
        <v>700500</v>
      </c>
    </row>
    <row r="224" spans="1:7" ht="46.5" x14ac:dyDescent="0.35">
      <c r="A224" s="421" t="s">
        <v>463</v>
      </c>
      <c r="B224" s="480" t="s">
        <v>714</v>
      </c>
      <c r="C224" s="480" t="s">
        <v>462</v>
      </c>
      <c r="D224" s="480" t="s">
        <v>92</v>
      </c>
      <c r="E224" s="481">
        <v>700500</v>
      </c>
    </row>
    <row r="225" spans="1:5" ht="53.25" customHeight="1" x14ac:dyDescent="0.3">
      <c r="A225" s="482" t="s">
        <v>715</v>
      </c>
      <c r="B225" s="478" t="s">
        <v>264</v>
      </c>
      <c r="C225" s="480"/>
      <c r="D225" s="480"/>
      <c r="E225" s="479">
        <f>E226</f>
        <v>0</v>
      </c>
    </row>
    <row r="226" spans="1:5" ht="121.5" customHeight="1" x14ac:dyDescent="0.35">
      <c r="A226" s="421" t="s">
        <v>716</v>
      </c>
      <c r="B226" s="480" t="s">
        <v>717</v>
      </c>
      <c r="C226" s="480"/>
      <c r="D226" s="480"/>
      <c r="E226" s="481">
        <f>E227</f>
        <v>0</v>
      </c>
    </row>
    <row r="227" spans="1:5" ht="23.25" x14ac:dyDescent="0.35">
      <c r="A227" s="421" t="s">
        <v>468</v>
      </c>
      <c r="B227" s="480" t="s">
        <v>717</v>
      </c>
      <c r="C227" s="480" t="s">
        <v>374</v>
      </c>
      <c r="D227" s="480"/>
      <c r="E227" s="481">
        <f>E228</f>
        <v>0</v>
      </c>
    </row>
    <row r="228" spans="1:5" ht="23.25" x14ac:dyDescent="0.35">
      <c r="A228" s="421" t="s">
        <v>227</v>
      </c>
      <c r="B228" s="480" t="s">
        <v>717</v>
      </c>
      <c r="C228" s="480" t="s">
        <v>374</v>
      </c>
      <c r="D228" s="480" t="s">
        <v>228</v>
      </c>
      <c r="E228" s="481">
        <v>0</v>
      </c>
    </row>
    <row r="229" spans="1:5" ht="53.25" customHeight="1" x14ac:dyDescent="0.3">
      <c r="A229" s="482" t="s">
        <v>720</v>
      </c>
      <c r="B229" s="478" t="s">
        <v>718</v>
      </c>
      <c r="C229" s="480"/>
      <c r="D229" s="480"/>
      <c r="E229" s="479">
        <f>E230</f>
        <v>0</v>
      </c>
    </row>
    <row r="230" spans="1:5" ht="121.5" customHeight="1" x14ac:dyDescent="0.35">
      <c r="A230" s="421" t="s">
        <v>716</v>
      </c>
      <c r="B230" s="480" t="s">
        <v>719</v>
      </c>
      <c r="C230" s="480"/>
      <c r="D230" s="480"/>
      <c r="E230" s="481">
        <f>E231</f>
        <v>0</v>
      </c>
    </row>
    <row r="231" spans="1:5" ht="23.25" x14ac:dyDescent="0.35">
      <c r="A231" s="421" t="s">
        <v>468</v>
      </c>
      <c r="B231" s="480" t="s">
        <v>719</v>
      </c>
      <c r="C231" s="480" t="s">
        <v>374</v>
      </c>
      <c r="D231" s="480"/>
      <c r="E231" s="481">
        <f>E232</f>
        <v>0</v>
      </c>
    </row>
    <row r="232" spans="1:5" ht="23.25" x14ac:dyDescent="0.35">
      <c r="A232" s="421" t="s">
        <v>227</v>
      </c>
      <c r="B232" s="480" t="s">
        <v>719</v>
      </c>
      <c r="C232" s="480" t="s">
        <v>374</v>
      </c>
      <c r="D232" s="480" t="s">
        <v>228</v>
      </c>
      <c r="E232" s="481">
        <v>0</v>
      </c>
    </row>
    <row r="233" spans="1:5" ht="22.5" x14ac:dyDescent="0.25">
      <c r="A233" s="474" t="s">
        <v>93</v>
      </c>
      <c r="B233" s="463" t="s">
        <v>466</v>
      </c>
      <c r="C233" s="463"/>
      <c r="D233" s="463"/>
      <c r="E233" s="464">
        <f>E234</f>
        <v>15000</v>
      </c>
    </row>
    <row r="234" spans="1:5" ht="22.5" x14ac:dyDescent="0.25">
      <c r="A234" s="474" t="s">
        <v>467</v>
      </c>
      <c r="B234" s="463" t="s">
        <v>584</v>
      </c>
      <c r="C234" s="463"/>
      <c r="D234" s="463"/>
      <c r="E234" s="464">
        <f>E235</f>
        <v>15000</v>
      </c>
    </row>
    <row r="235" spans="1:5" ht="23.25" x14ac:dyDescent="0.25">
      <c r="A235" s="410" t="s">
        <v>468</v>
      </c>
      <c r="B235" s="417" t="s">
        <v>584</v>
      </c>
      <c r="C235" s="417" t="s">
        <v>374</v>
      </c>
      <c r="D235" s="417"/>
      <c r="E235" s="418">
        <f>E236</f>
        <v>15000</v>
      </c>
    </row>
    <row r="236" spans="1:5" ht="23.25" x14ac:dyDescent="0.35">
      <c r="A236" s="422" t="s">
        <v>469</v>
      </c>
      <c r="B236" s="417" t="s">
        <v>584</v>
      </c>
      <c r="C236" s="417" t="s">
        <v>374</v>
      </c>
      <c r="D236" s="417" t="s">
        <v>94</v>
      </c>
      <c r="E236" s="418">
        <v>15000</v>
      </c>
    </row>
    <row r="237" spans="1:5" ht="22.5" x14ac:dyDescent="0.25">
      <c r="A237" s="432" t="s">
        <v>509</v>
      </c>
      <c r="B237" s="432"/>
      <c r="C237" s="432"/>
      <c r="D237" s="432"/>
      <c r="E237" s="435">
        <f>E211+E28+E13</f>
        <v>8167200</v>
      </c>
    </row>
    <row r="240" spans="1:5" ht="55.5" customHeight="1" x14ac:dyDescent="0.35">
      <c r="A240" s="424" t="s">
        <v>656</v>
      </c>
      <c r="E240" s="433" t="s">
        <v>657</v>
      </c>
    </row>
  </sheetData>
  <mergeCells count="8">
    <mergeCell ref="A10:A11"/>
    <mergeCell ref="B10:B11"/>
    <mergeCell ref="C10:C11"/>
    <mergeCell ref="D10:D11"/>
    <mergeCell ref="D2:E2"/>
    <mergeCell ref="A6:G6"/>
    <mergeCell ref="A7:G7"/>
    <mergeCell ref="A4:E4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>
      <selection activeCell="E13" sqref="E13"/>
    </sheetView>
  </sheetViews>
  <sheetFormatPr defaultColWidth="9.140625" defaultRowHeight="15.75" x14ac:dyDescent="0.25"/>
  <cols>
    <col min="1" max="1" width="52.85546875" style="105" customWidth="1"/>
    <col min="2" max="2" width="14.7109375" style="105" customWidth="1"/>
    <col min="3" max="3" width="12.85546875" style="105" customWidth="1"/>
    <col min="4" max="4" width="14.28515625" style="19" customWidth="1"/>
    <col min="5" max="5" width="18.85546875" style="15" customWidth="1"/>
    <col min="6" max="6" width="17.7109375" style="15" customWidth="1"/>
    <col min="7" max="7" width="9.28515625" style="106" bestFit="1" customWidth="1"/>
    <col min="8" max="9" width="15.42578125" style="106" bestFit="1" customWidth="1"/>
    <col min="10" max="16384" width="9.140625" style="106"/>
  </cols>
  <sheetData>
    <row r="1" spans="1:9" x14ac:dyDescent="0.25">
      <c r="D1" s="18" t="s">
        <v>152</v>
      </c>
    </row>
    <row r="2" spans="1:9" x14ac:dyDescent="0.25">
      <c r="D2" s="18" t="s">
        <v>119</v>
      </c>
    </row>
    <row r="3" spans="1:9" x14ac:dyDescent="0.25">
      <c r="D3" s="5" t="s">
        <v>213</v>
      </c>
    </row>
    <row r="4" spans="1:9" x14ac:dyDescent="0.25">
      <c r="D4" s="18" t="s">
        <v>232</v>
      </c>
    </row>
    <row r="6" spans="1:9" ht="15.75" customHeight="1" x14ac:dyDescent="0.25">
      <c r="A6" s="579" t="s">
        <v>116</v>
      </c>
      <c r="B6" s="579"/>
      <c r="C6" s="579"/>
      <c r="D6" s="579"/>
      <c r="E6" s="579"/>
      <c r="F6" s="579"/>
    </row>
    <row r="7" spans="1:9" ht="32.25" customHeight="1" x14ac:dyDescent="0.25">
      <c r="A7" s="579" t="s">
        <v>158</v>
      </c>
      <c r="B7" s="579"/>
      <c r="C7" s="579"/>
      <c r="D7" s="579"/>
      <c r="E7" s="579"/>
      <c r="F7" s="579"/>
    </row>
    <row r="8" spans="1:9" ht="15.75" customHeight="1" x14ac:dyDescent="0.25">
      <c r="A8" s="579" t="s">
        <v>262</v>
      </c>
      <c r="B8" s="579"/>
      <c r="C8" s="579"/>
      <c r="D8" s="579"/>
      <c r="E8" s="579"/>
      <c r="F8" s="579"/>
    </row>
    <row r="9" spans="1:9" x14ac:dyDescent="0.25">
      <c r="A9" s="107"/>
    </row>
    <row r="10" spans="1:9" x14ac:dyDescent="0.25">
      <c r="A10" s="108" t="s">
        <v>82</v>
      </c>
      <c r="B10" s="108" t="s">
        <v>82</v>
      </c>
      <c r="C10" s="108" t="s">
        <v>82</v>
      </c>
      <c r="D10" s="109" t="s">
        <v>82</v>
      </c>
      <c r="E10" s="108"/>
      <c r="F10" s="108" t="s">
        <v>145</v>
      </c>
    </row>
    <row r="11" spans="1:9" x14ac:dyDescent="0.25">
      <c r="A11" s="580" t="s">
        <v>83</v>
      </c>
      <c r="B11" s="580" t="s">
        <v>117</v>
      </c>
      <c r="C11" s="580" t="s">
        <v>118</v>
      </c>
      <c r="D11" s="581" t="s">
        <v>84</v>
      </c>
      <c r="E11" s="580" t="s">
        <v>3</v>
      </c>
      <c r="F11" s="580"/>
    </row>
    <row r="12" spans="1:9" x14ac:dyDescent="0.25">
      <c r="A12" s="580"/>
      <c r="B12" s="580"/>
      <c r="C12" s="580"/>
      <c r="D12" s="581"/>
      <c r="E12" s="159" t="s">
        <v>210</v>
      </c>
      <c r="F12" s="159" t="s">
        <v>237</v>
      </c>
    </row>
    <row r="13" spans="1:9" ht="63" x14ac:dyDescent="0.25">
      <c r="A13" s="28" t="s">
        <v>146</v>
      </c>
      <c r="B13" s="121">
        <v>6035118</v>
      </c>
      <c r="C13" s="121"/>
      <c r="D13" s="122"/>
      <c r="E13" s="123">
        <f>E15+E17</f>
        <v>39700</v>
      </c>
      <c r="F13" s="123">
        <f>F15+F17</f>
        <v>39800</v>
      </c>
      <c r="G13" s="111"/>
      <c r="H13" s="124"/>
      <c r="I13" s="124"/>
    </row>
    <row r="14" spans="1:9" ht="31.5" customHeight="1" x14ac:dyDescent="0.25">
      <c r="A14" s="45" t="s">
        <v>120</v>
      </c>
      <c r="B14" s="44">
        <v>6035118</v>
      </c>
      <c r="C14" s="44">
        <v>121</v>
      </c>
      <c r="D14" s="125"/>
      <c r="E14" s="126">
        <f>E15</f>
        <v>37000</v>
      </c>
      <c r="F14" s="126">
        <f>F15</f>
        <v>37000</v>
      </c>
      <c r="G14" s="111"/>
      <c r="H14" s="127"/>
      <c r="I14" s="127"/>
    </row>
    <row r="15" spans="1:9" x14ac:dyDescent="0.25">
      <c r="A15" s="45" t="s">
        <v>148</v>
      </c>
      <c r="B15" s="44">
        <v>6035118</v>
      </c>
      <c r="C15" s="44">
        <v>121</v>
      </c>
      <c r="D15" s="125" t="s">
        <v>147</v>
      </c>
      <c r="E15" s="126">
        <v>37000</v>
      </c>
      <c r="F15" s="126">
        <v>37000</v>
      </c>
      <c r="G15" s="111"/>
      <c r="H15" s="124"/>
      <c r="I15" s="124"/>
    </row>
    <row r="16" spans="1:9" ht="47.25" x14ac:dyDescent="0.25">
      <c r="A16" s="45" t="s">
        <v>121</v>
      </c>
      <c r="B16" s="44">
        <v>6035118</v>
      </c>
      <c r="C16" s="44">
        <v>244</v>
      </c>
      <c r="D16" s="125"/>
      <c r="E16" s="27">
        <v>2200</v>
      </c>
      <c r="F16" s="27">
        <f>F17</f>
        <v>2800</v>
      </c>
      <c r="G16" s="111"/>
      <c r="H16" s="124"/>
      <c r="I16" s="124"/>
    </row>
    <row r="17" spans="1:9" x14ac:dyDescent="0.25">
      <c r="A17" s="45" t="s">
        <v>148</v>
      </c>
      <c r="B17" s="44">
        <v>6035118</v>
      </c>
      <c r="C17" s="44">
        <v>244</v>
      </c>
      <c r="D17" s="125" t="s">
        <v>147</v>
      </c>
      <c r="E17" s="27">
        <v>2700</v>
      </c>
      <c r="F17" s="27">
        <v>2800</v>
      </c>
      <c r="G17" s="111"/>
      <c r="H17" s="124"/>
      <c r="I17" s="124"/>
    </row>
    <row r="18" spans="1:9" ht="31.5" x14ac:dyDescent="0.25">
      <c r="A18" s="71" t="s">
        <v>130</v>
      </c>
      <c r="B18" s="128">
        <v>7707001</v>
      </c>
      <c r="C18" s="128"/>
      <c r="D18" s="129"/>
      <c r="E18" s="123">
        <f>E19</f>
        <v>3000</v>
      </c>
      <c r="F18" s="123">
        <f>F19</f>
        <v>3000</v>
      </c>
      <c r="G18" s="111"/>
      <c r="H18" s="124"/>
      <c r="I18" s="124"/>
    </row>
    <row r="19" spans="1:9" x14ac:dyDescent="0.25">
      <c r="A19" s="45" t="s">
        <v>131</v>
      </c>
      <c r="B19" s="46">
        <v>7707001</v>
      </c>
      <c r="C19" s="46">
        <v>870</v>
      </c>
      <c r="D19" s="130"/>
      <c r="E19" s="126">
        <f>E20</f>
        <v>3000</v>
      </c>
      <c r="F19" s="126">
        <f>F20</f>
        <v>3000</v>
      </c>
      <c r="G19" s="111"/>
      <c r="H19" s="124"/>
      <c r="I19" s="124"/>
    </row>
    <row r="20" spans="1:9" x14ac:dyDescent="0.25">
      <c r="A20" s="45" t="s">
        <v>93</v>
      </c>
      <c r="B20" s="46">
        <v>7707001</v>
      </c>
      <c r="C20" s="46">
        <v>870</v>
      </c>
      <c r="D20" s="130" t="s">
        <v>94</v>
      </c>
      <c r="E20" s="126">
        <v>3000</v>
      </c>
      <c r="F20" s="126">
        <v>3000</v>
      </c>
      <c r="G20" s="111"/>
      <c r="H20" s="124"/>
      <c r="I20" s="124"/>
    </row>
    <row r="21" spans="1:9" x14ac:dyDescent="0.25">
      <c r="A21" s="71" t="s">
        <v>122</v>
      </c>
      <c r="B21" s="128">
        <v>7707003</v>
      </c>
      <c r="C21" s="128"/>
      <c r="D21" s="129"/>
      <c r="E21" s="123">
        <f>E22+E24</f>
        <v>262000</v>
      </c>
      <c r="F21" s="123">
        <f>F22+F24</f>
        <v>263000</v>
      </c>
      <c r="G21" s="111"/>
      <c r="H21" s="127"/>
      <c r="I21" s="127"/>
    </row>
    <row r="22" spans="1:9" ht="34.5" customHeight="1" x14ac:dyDescent="0.25">
      <c r="A22" s="45" t="s">
        <v>120</v>
      </c>
      <c r="B22" s="46">
        <v>7707003</v>
      </c>
      <c r="C22" s="46">
        <v>121</v>
      </c>
      <c r="D22" s="130"/>
      <c r="E22" s="126">
        <f>E23</f>
        <v>260000</v>
      </c>
      <c r="F22" s="126">
        <f>F23</f>
        <v>260000</v>
      </c>
      <c r="G22" s="111"/>
      <c r="H22" s="124"/>
      <c r="I22" s="124"/>
    </row>
    <row r="23" spans="1:9" ht="47.25" x14ac:dyDescent="0.25">
      <c r="A23" s="45" t="s">
        <v>123</v>
      </c>
      <c r="B23" s="46">
        <v>7707003</v>
      </c>
      <c r="C23" s="46">
        <v>121</v>
      </c>
      <c r="D23" s="130" t="s">
        <v>88</v>
      </c>
      <c r="E23" s="126">
        <v>260000</v>
      </c>
      <c r="F23" s="126">
        <v>260000</v>
      </c>
      <c r="G23" s="111"/>
      <c r="H23" s="124"/>
      <c r="I23" s="124"/>
    </row>
    <row r="24" spans="1:9" ht="63" x14ac:dyDescent="0.25">
      <c r="A24" s="45" t="s">
        <v>89</v>
      </c>
      <c r="B24" s="46">
        <v>7707003</v>
      </c>
      <c r="C24" s="46">
        <v>122</v>
      </c>
      <c r="D24" s="130" t="s">
        <v>88</v>
      </c>
      <c r="E24" s="126">
        <v>2000</v>
      </c>
      <c r="F24" s="126">
        <v>3000</v>
      </c>
      <c r="G24" s="111"/>
      <c r="H24" s="124"/>
      <c r="I24" s="124"/>
    </row>
    <row r="25" spans="1:9" x14ac:dyDescent="0.25">
      <c r="A25" s="71" t="s">
        <v>124</v>
      </c>
      <c r="B25" s="128">
        <v>7707004</v>
      </c>
      <c r="C25" s="128"/>
      <c r="D25" s="129"/>
      <c r="E25" s="123">
        <f>E26+E29+E31+E33+E36</f>
        <v>1599100</v>
      </c>
      <c r="F25" s="123">
        <f>F26+F29+F31+F33+F36</f>
        <v>1646000</v>
      </c>
      <c r="G25" s="111"/>
      <c r="H25" s="111"/>
      <c r="I25" s="111"/>
    </row>
    <row r="26" spans="1:9" ht="57.75" customHeight="1" x14ac:dyDescent="0.25">
      <c r="A26" s="45" t="s">
        <v>120</v>
      </c>
      <c r="B26" s="46">
        <v>7707004</v>
      </c>
      <c r="C26" s="46">
        <v>121</v>
      </c>
      <c r="D26" s="130"/>
      <c r="E26" s="126">
        <f>E27+E28</f>
        <v>1380000</v>
      </c>
      <c r="F26" s="126">
        <f>F27+F28</f>
        <v>1380000</v>
      </c>
      <c r="G26" s="111"/>
      <c r="H26" s="127"/>
      <c r="I26" s="127"/>
    </row>
    <row r="27" spans="1:9" ht="63" x14ac:dyDescent="0.25">
      <c r="A27" s="45" t="s">
        <v>89</v>
      </c>
      <c r="B27" s="46">
        <v>7707004</v>
      </c>
      <c r="C27" s="46">
        <v>121</v>
      </c>
      <c r="D27" s="130" t="s">
        <v>90</v>
      </c>
      <c r="E27" s="126">
        <v>1380000</v>
      </c>
      <c r="F27" s="126">
        <v>1380000</v>
      </c>
    </row>
    <row r="28" spans="1:9" x14ac:dyDescent="0.25">
      <c r="A28" s="43" t="s">
        <v>99</v>
      </c>
      <c r="B28" s="46">
        <v>7707004</v>
      </c>
      <c r="C28" s="46">
        <v>121</v>
      </c>
      <c r="D28" s="130" t="s">
        <v>100</v>
      </c>
      <c r="E28" s="126"/>
      <c r="F28" s="126"/>
    </row>
    <row r="29" spans="1:9" ht="35.25" customHeight="1" x14ac:dyDescent="0.25">
      <c r="A29" s="45" t="s">
        <v>125</v>
      </c>
      <c r="B29" s="46">
        <v>7707004</v>
      </c>
      <c r="C29" s="46">
        <v>122</v>
      </c>
      <c r="D29" s="130"/>
      <c r="E29" s="126">
        <f>E30</f>
        <v>2000</v>
      </c>
      <c r="F29" s="126">
        <f>F30</f>
        <v>3000</v>
      </c>
    </row>
    <row r="30" spans="1:9" ht="63" x14ac:dyDescent="0.25">
      <c r="A30" s="45" t="s">
        <v>89</v>
      </c>
      <c r="B30" s="46">
        <v>7707004</v>
      </c>
      <c r="C30" s="46">
        <v>122</v>
      </c>
      <c r="D30" s="130" t="s">
        <v>90</v>
      </c>
      <c r="E30" s="126">
        <v>2000</v>
      </c>
      <c r="F30" s="126">
        <v>3000</v>
      </c>
    </row>
    <row r="31" spans="1:9" ht="31.5" x14ac:dyDescent="0.25">
      <c r="A31" s="45" t="s">
        <v>126</v>
      </c>
      <c r="B31" s="46">
        <v>7707004</v>
      </c>
      <c r="C31" s="46">
        <v>242</v>
      </c>
      <c r="D31" s="130"/>
      <c r="E31" s="126">
        <f>E32</f>
        <v>67800</v>
      </c>
      <c r="F31" s="126">
        <f>F32</f>
        <v>111700</v>
      </c>
    </row>
    <row r="32" spans="1:9" ht="63" x14ac:dyDescent="0.25">
      <c r="A32" s="45" t="s">
        <v>89</v>
      </c>
      <c r="B32" s="46">
        <v>7707004</v>
      </c>
      <c r="C32" s="46">
        <v>242</v>
      </c>
      <c r="D32" s="130" t="s">
        <v>90</v>
      </c>
      <c r="E32" s="126">
        <v>67800</v>
      </c>
      <c r="F32" s="126">
        <v>111700</v>
      </c>
    </row>
    <row r="33" spans="1:6" ht="47.25" x14ac:dyDescent="0.25">
      <c r="A33" s="45" t="s">
        <v>121</v>
      </c>
      <c r="B33" s="46">
        <v>7707004</v>
      </c>
      <c r="C33" s="46">
        <v>244</v>
      </c>
      <c r="D33" s="130"/>
      <c r="E33" s="126">
        <f>E34+E35</f>
        <v>147300</v>
      </c>
      <c r="F33" s="126">
        <f>F34+F35</f>
        <v>149300</v>
      </c>
    </row>
    <row r="34" spans="1:6" ht="63" x14ac:dyDescent="0.25">
      <c r="A34" s="45" t="s">
        <v>89</v>
      </c>
      <c r="B34" s="46">
        <v>7707004</v>
      </c>
      <c r="C34" s="46">
        <v>244</v>
      </c>
      <c r="D34" s="130" t="s">
        <v>90</v>
      </c>
      <c r="E34" s="126">
        <v>137300</v>
      </c>
      <c r="F34" s="126">
        <v>139300</v>
      </c>
    </row>
    <row r="35" spans="1:6" ht="47.25" x14ac:dyDescent="0.25">
      <c r="A35" s="45" t="s">
        <v>121</v>
      </c>
      <c r="B35" s="46">
        <v>7707004</v>
      </c>
      <c r="C35" s="46">
        <v>244</v>
      </c>
      <c r="D35" s="130" t="s">
        <v>98</v>
      </c>
      <c r="E35" s="126">
        <v>10000</v>
      </c>
      <c r="F35" s="126">
        <v>10000</v>
      </c>
    </row>
    <row r="36" spans="1:6" x14ac:dyDescent="0.25">
      <c r="A36" s="45" t="s">
        <v>128</v>
      </c>
      <c r="B36" s="46">
        <v>7707004</v>
      </c>
      <c r="C36" s="46">
        <v>852</v>
      </c>
      <c r="D36" s="130"/>
      <c r="E36" s="126">
        <f>E37</f>
        <v>2000</v>
      </c>
      <c r="F36" s="126">
        <f>F37</f>
        <v>2000</v>
      </c>
    </row>
    <row r="37" spans="1:6" ht="63" x14ac:dyDescent="0.25">
      <c r="A37" s="45" t="s">
        <v>89</v>
      </c>
      <c r="B37" s="46">
        <v>7707004</v>
      </c>
      <c r="C37" s="46">
        <v>852</v>
      </c>
      <c r="D37" s="130" t="s">
        <v>90</v>
      </c>
      <c r="E37" s="126">
        <v>2000</v>
      </c>
      <c r="F37" s="126">
        <v>2000</v>
      </c>
    </row>
    <row r="38" spans="1:6" ht="31.5" x14ac:dyDescent="0.25">
      <c r="A38" s="71" t="s">
        <v>127</v>
      </c>
      <c r="B38" s="128">
        <v>7707013</v>
      </c>
      <c r="C38" s="128"/>
      <c r="D38" s="129"/>
      <c r="E38" s="123">
        <f>E39</f>
        <v>9000</v>
      </c>
      <c r="F38" s="123">
        <f>F39</f>
        <v>9000</v>
      </c>
    </row>
    <row r="39" spans="1:6" x14ac:dyDescent="0.25">
      <c r="A39" s="45" t="s">
        <v>23</v>
      </c>
      <c r="B39" s="46">
        <v>7707013</v>
      </c>
      <c r="C39" s="46">
        <v>540</v>
      </c>
      <c r="D39" s="130"/>
      <c r="E39" s="126">
        <f>E40</f>
        <v>9000</v>
      </c>
      <c r="F39" s="126">
        <f>F40</f>
        <v>9000</v>
      </c>
    </row>
    <row r="40" spans="1:6" ht="47.25" x14ac:dyDescent="0.25">
      <c r="A40" s="45" t="s">
        <v>91</v>
      </c>
      <c r="B40" s="46">
        <v>7707013</v>
      </c>
      <c r="C40" s="46">
        <v>540</v>
      </c>
      <c r="D40" s="130" t="s">
        <v>92</v>
      </c>
      <c r="E40" s="126">
        <v>9000</v>
      </c>
      <c r="F40" s="126">
        <v>9000</v>
      </c>
    </row>
    <row r="41" spans="1:6" ht="47.25" x14ac:dyDescent="0.25">
      <c r="A41" s="34" t="s">
        <v>204</v>
      </c>
      <c r="B41" s="36">
        <v>7707801</v>
      </c>
      <c r="C41" s="128"/>
      <c r="D41" s="129"/>
      <c r="E41" s="123">
        <f>E42+E44+E46+E48</f>
        <v>208000</v>
      </c>
      <c r="F41" s="123">
        <f>F42+F44+F46+F48</f>
        <v>208000</v>
      </c>
    </row>
    <row r="42" spans="1:6" ht="31.5" x14ac:dyDescent="0.25">
      <c r="A42" s="45" t="s">
        <v>129</v>
      </c>
      <c r="B42" s="38">
        <v>7707801</v>
      </c>
      <c r="C42" s="46">
        <v>111</v>
      </c>
      <c r="D42" s="130"/>
      <c r="E42" s="126">
        <f>E43</f>
        <v>195000</v>
      </c>
      <c r="F42" s="126">
        <f>F43</f>
        <v>195000</v>
      </c>
    </row>
    <row r="43" spans="1:6" x14ac:dyDescent="0.25">
      <c r="A43" s="45" t="s">
        <v>111</v>
      </c>
      <c r="B43" s="38">
        <v>7707801</v>
      </c>
      <c r="C43" s="46">
        <v>111</v>
      </c>
      <c r="D43" s="130" t="s">
        <v>112</v>
      </c>
      <c r="E43" s="126">
        <v>195000</v>
      </c>
      <c r="F43" s="126">
        <v>195000</v>
      </c>
    </row>
    <row r="44" spans="1:6" x14ac:dyDescent="0.25">
      <c r="A44" s="31" t="s">
        <v>111</v>
      </c>
      <c r="B44" s="38">
        <v>7707801</v>
      </c>
      <c r="C44" s="38">
        <v>122</v>
      </c>
      <c r="D44" s="37" t="s">
        <v>112</v>
      </c>
      <c r="E44" s="40">
        <v>1000</v>
      </c>
      <c r="F44" s="144">
        <v>1000</v>
      </c>
    </row>
    <row r="45" spans="1:6" x14ac:dyDescent="0.25">
      <c r="A45" s="45" t="s">
        <v>111</v>
      </c>
      <c r="B45" s="38">
        <v>7707801</v>
      </c>
      <c r="C45" s="46">
        <v>242</v>
      </c>
      <c r="D45" s="130" t="s">
        <v>112</v>
      </c>
      <c r="E45" s="126"/>
      <c r="F45" s="126"/>
    </row>
    <row r="46" spans="1:6" ht="47.25" x14ac:dyDescent="0.25">
      <c r="A46" s="45" t="s">
        <v>121</v>
      </c>
      <c r="B46" s="38">
        <v>7707801</v>
      </c>
      <c r="C46" s="46">
        <v>244</v>
      </c>
      <c r="D46" s="130"/>
      <c r="E46" s="126">
        <f>E47</f>
        <v>12000</v>
      </c>
      <c r="F46" s="126">
        <f>F47</f>
        <v>12000</v>
      </c>
    </row>
    <row r="47" spans="1:6" x14ac:dyDescent="0.25">
      <c r="A47" s="45" t="s">
        <v>111</v>
      </c>
      <c r="B47" s="38">
        <v>7707801</v>
      </c>
      <c r="C47" s="46">
        <v>244</v>
      </c>
      <c r="D47" s="130" t="s">
        <v>112</v>
      </c>
      <c r="E47" s="126">
        <v>12000</v>
      </c>
      <c r="F47" s="126">
        <v>12000</v>
      </c>
    </row>
    <row r="48" spans="1:6" x14ac:dyDescent="0.25">
      <c r="A48" s="45" t="s">
        <v>128</v>
      </c>
      <c r="B48" s="38">
        <v>7707801</v>
      </c>
      <c r="C48" s="46">
        <v>852</v>
      </c>
      <c r="D48" s="130"/>
      <c r="E48" s="126">
        <f>E49</f>
        <v>0</v>
      </c>
      <c r="F48" s="126">
        <f>F49</f>
        <v>0</v>
      </c>
    </row>
    <row r="49" spans="1:6" x14ac:dyDescent="0.25">
      <c r="A49" s="45" t="s">
        <v>111</v>
      </c>
      <c r="B49" s="38">
        <v>7707801</v>
      </c>
      <c r="C49" s="46">
        <v>852</v>
      </c>
      <c r="D49" s="130" t="s">
        <v>112</v>
      </c>
      <c r="E49" s="126"/>
      <c r="F49" s="126"/>
    </row>
    <row r="50" spans="1:6" ht="47.25" x14ac:dyDescent="0.25">
      <c r="A50" s="34" t="s">
        <v>202</v>
      </c>
      <c r="B50" s="36">
        <v>7707802</v>
      </c>
      <c r="C50" s="46"/>
      <c r="D50" s="130"/>
      <c r="E50" s="123">
        <f>E51+E54</f>
        <v>132000</v>
      </c>
      <c r="F50" s="123">
        <f>F51+F54</f>
        <v>132000</v>
      </c>
    </row>
    <row r="51" spans="1:6" ht="31.5" x14ac:dyDescent="0.25">
      <c r="A51" s="31" t="s">
        <v>129</v>
      </c>
      <c r="B51" s="36">
        <v>7707802</v>
      </c>
      <c r="C51" s="46">
        <v>111</v>
      </c>
      <c r="D51" s="130"/>
      <c r="E51" s="126">
        <f>E52</f>
        <v>130000</v>
      </c>
      <c r="F51" s="126">
        <f>F52</f>
        <v>130000</v>
      </c>
    </row>
    <row r="52" spans="1:6" x14ac:dyDescent="0.25">
      <c r="A52" s="31" t="s">
        <v>203</v>
      </c>
      <c r="B52" s="36">
        <v>7707802</v>
      </c>
      <c r="C52" s="46">
        <v>111</v>
      </c>
      <c r="D52" s="130" t="s">
        <v>112</v>
      </c>
      <c r="E52" s="126">
        <v>130000</v>
      </c>
      <c r="F52" s="126">
        <v>130000</v>
      </c>
    </row>
    <row r="53" spans="1:6" ht="47.25" x14ac:dyDescent="0.25">
      <c r="A53" s="31" t="s">
        <v>121</v>
      </c>
      <c r="B53" s="36">
        <v>7707802</v>
      </c>
      <c r="C53" s="46">
        <v>244</v>
      </c>
      <c r="D53" s="130"/>
      <c r="E53" s="126">
        <f>E54</f>
        <v>2000</v>
      </c>
      <c r="F53" s="126">
        <f>F54</f>
        <v>2000</v>
      </c>
    </row>
    <row r="54" spans="1:6" x14ac:dyDescent="0.25">
      <c r="A54" s="31" t="s">
        <v>203</v>
      </c>
      <c r="B54" s="36">
        <v>7707802</v>
      </c>
      <c r="C54" s="46">
        <v>244</v>
      </c>
      <c r="D54" s="130" t="s">
        <v>112</v>
      </c>
      <c r="E54" s="126">
        <v>2000</v>
      </c>
      <c r="F54" s="126">
        <v>2000</v>
      </c>
    </row>
    <row r="55" spans="1:6" ht="47.25" x14ac:dyDescent="0.25">
      <c r="A55" s="71" t="s">
        <v>132</v>
      </c>
      <c r="B55" s="128">
        <v>7707032</v>
      </c>
      <c r="C55" s="128"/>
      <c r="D55" s="129"/>
      <c r="E55" s="123">
        <f>E56</f>
        <v>21000</v>
      </c>
      <c r="F55" s="123">
        <f>F56</f>
        <v>48000</v>
      </c>
    </row>
    <row r="56" spans="1:6" ht="47.25" x14ac:dyDescent="0.25">
      <c r="A56" s="45" t="s">
        <v>121</v>
      </c>
      <c r="B56" s="46">
        <v>7707032</v>
      </c>
      <c r="C56" s="46">
        <v>244</v>
      </c>
      <c r="D56" s="130"/>
      <c r="E56" s="126">
        <f>E57</f>
        <v>21000</v>
      </c>
      <c r="F56" s="126">
        <f>F57</f>
        <v>48000</v>
      </c>
    </row>
    <row r="57" spans="1:6" ht="47.25" x14ac:dyDescent="0.25">
      <c r="A57" s="45" t="s">
        <v>97</v>
      </c>
      <c r="B57" s="46">
        <v>7707032</v>
      </c>
      <c r="C57" s="46">
        <v>244</v>
      </c>
      <c r="D57" s="130" t="s">
        <v>100</v>
      </c>
      <c r="E57" s="126">
        <v>21000</v>
      </c>
      <c r="F57" s="126">
        <v>48000</v>
      </c>
    </row>
    <row r="58" spans="1:6" ht="47.25" x14ac:dyDescent="0.25">
      <c r="A58" s="34" t="s">
        <v>132</v>
      </c>
      <c r="B58" s="36">
        <v>7707033</v>
      </c>
      <c r="C58" s="36"/>
      <c r="D58" s="35"/>
      <c r="E58" s="42">
        <f>E59</f>
        <v>10800</v>
      </c>
      <c r="F58" s="42">
        <f>F59</f>
        <v>10800</v>
      </c>
    </row>
    <row r="59" spans="1:6" ht="47.25" x14ac:dyDescent="0.25">
      <c r="A59" s="31" t="s">
        <v>121</v>
      </c>
      <c r="B59" s="38">
        <v>7707033</v>
      </c>
      <c r="C59" s="38">
        <v>244</v>
      </c>
      <c r="D59" s="37"/>
      <c r="E59" s="40">
        <f>E60</f>
        <v>10800</v>
      </c>
      <c r="F59" s="40">
        <f>F60</f>
        <v>10800</v>
      </c>
    </row>
    <row r="60" spans="1:6" ht="47.25" x14ac:dyDescent="0.25">
      <c r="A60" s="31" t="s">
        <v>97</v>
      </c>
      <c r="B60" s="38">
        <v>7707033</v>
      </c>
      <c r="C60" s="38">
        <v>244</v>
      </c>
      <c r="D60" s="37" t="s">
        <v>98</v>
      </c>
      <c r="E60" s="40">
        <v>10800</v>
      </c>
      <c r="F60" s="40">
        <v>10800</v>
      </c>
    </row>
    <row r="61" spans="1:6" ht="31.5" x14ac:dyDescent="0.25">
      <c r="A61" s="71" t="s">
        <v>133</v>
      </c>
      <c r="B61" s="128">
        <v>7707501</v>
      </c>
      <c r="C61" s="128"/>
      <c r="D61" s="129"/>
      <c r="E61" s="123">
        <f>E62</f>
        <v>5000</v>
      </c>
      <c r="F61" s="123">
        <f>F62</f>
        <v>5000</v>
      </c>
    </row>
    <row r="62" spans="1:6" ht="47.25" x14ac:dyDescent="0.25">
      <c r="A62" s="45" t="s">
        <v>121</v>
      </c>
      <c r="B62" s="46">
        <v>7707501</v>
      </c>
      <c r="C62" s="46">
        <v>244</v>
      </c>
      <c r="D62" s="130"/>
      <c r="E62" s="126">
        <f>E63</f>
        <v>5000</v>
      </c>
      <c r="F62" s="126">
        <f>F63</f>
        <v>5000</v>
      </c>
    </row>
    <row r="63" spans="1:6" x14ac:dyDescent="0.25">
      <c r="A63" s="45" t="s">
        <v>114</v>
      </c>
      <c r="B63" s="46">
        <v>7707501</v>
      </c>
      <c r="C63" s="46">
        <v>244</v>
      </c>
      <c r="D63" s="130" t="s">
        <v>115</v>
      </c>
      <c r="E63" s="126">
        <v>5000</v>
      </c>
      <c r="F63" s="126">
        <v>5000</v>
      </c>
    </row>
    <row r="64" spans="1:6" ht="31.5" x14ac:dyDescent="0.25">
      <c r="A64" s="131" t="s">
        <v>136</v>
      </c>
      <c r="B64" s="121">
        <v>7707502</v>
      </c>
      <c r="C64" s="128"/>
      <c r="D64" s="129"/>
      <c r="E64" s="123">
        <f>E65+E67</f>
        <v>160800</v>
      </c>
      <c r="F64" s="123">
        <f>F65+F67</f>
        <v>170000</v>
      </c>
    </row>
    <row r="65" spans="1:6" ht="47.25" x14ac:dyDescent="0.25">
      <c r="A65" s="45" t="s">
        <v>121</v>
      </c>
      <c r="B65" s="46">
        <v>7707502</v>
      </c>
      <c r="C65" s="46">
        <v>244</v>
      </c>
      <c r="D65" s="130"/>
      <c r="E65" s="126">
        <f>E66</f>
        <v>150800</v>
      </c>
      <c r="F65" s="126">
        <f>F66</f>
        <v>125000</v>
      </c>
    </row>
    <row r="66" spans="1:6" x14ac:dyDescent="0.25">
      <c r="A66" s="45" t="s">
        <v>103</v>
      </c>
      <c r="B66" s="46">
        <v>7707502</v>
      </c>
      <c r="C66" s="46">
        <v>244</v>
      </c>
      <c r="D66" s="130" t="s">
        <v>104</v>
      </c>
      <c r="E66" s="126">
        <v>150800</v>
      </c>
      <c r="F66" s="126">
        <v>125000</v>
      </c>
    </row>
    <row r="67" spans="1:6" ht="47.25" x14ac:dyDescent="0.25">
      <c r="A67" s="31" t="s">
        <v>121</v>
      </c>
      <c r="B67" s="38">
        <v>7707502</v>
      </c>
      <c r="C67" s="38">
        <v>244</v>
      </c>
      <c r="D67" s="37"/>
      <c r="E67" s="40">
        <f>E68</f>
        <v>10000</v>
      </c>
      <c r="F67" s="40">
        <f>F68</f>
        <v>45000</v>
      </c>
    </row>
    <row r="68" spans="1:6" x14ac:dyDescent="0.25">
      <c r="A68" s="31" t="s">
        <v>114</v>
      </c>
      <c r="B68" s="38">
        <v>7707502</v>
      </c>
      <c r="C68" s="38">
        <v>244</v>
      </c>
      <c r="D68" s="37" t="s">
        <v>115</v>
      </c>
      <c r="E68" s="40">
        <v>10000</v>
      </c>
      <c r="F68" s="40">
        <v>45000</v>
      </c>
    </row>
    <row r="69" spans="1:6" ht="31.5" x14ac:dyDescent="0.25">
      <c r="A69" s="110" t="s">
        <v>220</v>
      </c>
      <c r="B69" s="36">
        <v>7707503</v>
      </c>
      <c r="C69" s="36"/>
      <c r="D69" s="35"/>
      <c r="E69" s="42">
        <f>E70</f>
        <v>1000</v>
      </c>
      <c r="F69" s="42">
        <f>F70</f>
        <v>2000</v>
      </c>
    </row>
    <row r="70" spans="1:6" ht="47.25" x14ac:dyDescent="0.25">
      <c r="A70" s="31" t="s">
        <v>121</v>
      </c>
      <c r="B70" s="38">
        <v>7707503</v>
      </c>
      <c r="C70" s="38">
        <v>244</v>
      </c>
      <c r="D70" s="37"/>
      <c r="E70" s="40">
        <f>E71</f>
        <v>1000</v>
      </c>
      <c r="F70" s="40">
        <f>F71</f>
        <v>2000</v>
      </c>
    </row>
    <row r="71" spans="1:6" x14ac:dyDescent="0.25">
      <c r="A71" s="31" t="s">
        <v>114</v>
      </c>
      <c r="B71" s="38">
        <v>7707503</v>
      </c>
      <c r="C71" s="38">
        <v>244</v>
      </c>
      <c r="D71" s="37" t="s">
        <v>115</v>
      </c>
      <c r="E71" s="40">
        <v>1000</v>
      </c>
      <c r="F71" s="40">
        <v>2000</v>
      </c>
    </row>
    <row r="72" spans="1:6" ht="31.5" x14ac:dyDescent="0.25">
      <c r="A72" s="110" t="s">
        <v>221</v>
      </c>
      <c r="B72" s="36">
        <v>7707504</v>
      </c>
      <c r="C72" s="36"/>
      <c r="D72" s="35"/>
      <c r="E72" s="42">
        <f>E73</f>
        <v>1000</v>
      </c>
      <c r="F72" s="42">
        <f>F73</f>
        <v>2000</v>
      </c>
    </row>
    <row r="73" spans="1:6" ht="47.25" x14ac:dyDescent="0.25">
      <c r="A73" s="31" t="s">
        <v>121</v>
      </c>
      <c r="B73" s="38">
        <v>7707504</v>
      </c>
      <c r="C73" s="38">
        <v>244</v>
      </c>
      <c r="D73" s="37"/>
      <c r="E73" s="40">
        <f>E74</f>
        <v>1000</v>
      </c>
      <c r="F73" s="40">
        <f>F74</f>
        <v>2000</v>
      </c>
    </row>
    <row r="74" spans="1:6" x14ac:dyDescent="0.25">
      <c r="A74" s="31" t="s">
        <v>114</v>
      </c>
      <c r="B74" s="38">
        <v>7707504</v>
      </c>
      <c r="C74" s="38">
        <v>244</v>
      </c>
      <c r="D74" s="37" t="s">
        <v>115</v>
      </c>
      <c r="E74" s="40">
        <v>1000</v>
      </c>
      <c r="F74" s="40">
        <v>2000</v>
      </c>
    </row>
    <row r="75" spans="1:6" ht="31.5" x14ac:dyDescent="0.25">
      <c r="A75" s="34" t="s">
        <v>135</v>
      </c>
      <c r="B75" s="36">
        <v>7707505</v>
      </c>
      <c r="C75" s="36"/>
      <c r="D75" s="35"/>
      <c r="E75" s="42">
        <f>E76</f>
        <v>28000</v>
      </c>
      <c r="F75" s="42">
        <f>F76</f>
        <v>44000</v>
      </c>
    </row>
    <row r="76" spans="1:6" ht="47.25" x14ac:dyDescent="0.25">
      <c r="A76" s="31" t="s">
        <v>121</v>
      </c>
      <c r="B76" s="38">
        <v>7707505</v>
      </c>
      <c r="C76" s="38">
        <v>244</v>
      </c>
      <c r="D76" s="37"/>
      <c r="E76" s="40">
        <f>E77</f>
        <v>28000</v>
      </c>
      <c r="F76" s="40">
        <f>F77</f>
        <v>44000</v>
      </c>
    </row>
    <row r="77" spans="1:6" x14ac:dyDescent="0.25">
      <c r="A77" s="31" t="s">
        <v>114</v>
      </c>
      <c r="B77" s="38">
        <v>7707505</v>
      </c>
      <c r="C77" s="38">
        <v>244</v>
      </c>
      <c r="D77" s="37" t="s">
        <v>115</v>
      </c>
      <c r="E77" s="40">
        <v>28000</v>
      </c>
      <c r="F77" s="40">
        <v>44000</v>
      </c>
    </row>
    <row r="78" spans="1:6" s="116" customFormat="1" ht="31.5" x14ac:dyDescent="0.25">
      <c r="A78" s="112" t="s">
        <v>224</v>
      </c>
      <c r="B78" s="113">
        <v>7708022</v>
      </c>
      <c r="C78" s="113"/>
      <c r="D78" s="114"/>
      <c r="E78" s="115">
        <f>E79</f>
        <v>30000</v>
      </c>
      <c r="F78" s="115">
        <f>F79</f>
        <v>30000</v>
      </c>
    </row>
    <row r="79" spans="1:6" ht="34.5" customHeight="1" x14ac:dyDescent="0.25">
      <c r="A79" s="117" t="s">
        <v>223</v>
      </c>
      <c r="B79" s="118">
        <v>7708022</v>
      </c>
      <c r="C79" s="118">
        <v>321</v>
      </c>
      <c r="D79" s="119"/>
      <c r="E79" s="120">
        <f>E80</f>
        <v>30000</v>
      </c>
      <c r="F79" s="120">
        <f>F80</f>
        <v>30000</v>
      </c>
    </row>
    <row r="80" spans="1:6" x14ac:dyDescent="0.25">
      <c r="A80" s="117" t="s">
        <v>219</v>
      </c>
      <c r="B80" s="118">
        <v>7708022</v>
      </c>
      <c r="C80" s="118">
        <v>321</v>
      </c>
      <c r="D80" s="119" t="s">
        <v>222</v>
      </c>
      <c r="E80" s="120">
        <v>30000</v>
      </c>
      <c r="F80" s="120">
        <v>30000</v>
      </c>
    </row>
    <row r="81" spans="1:6" ht="31.5" x14ac:dyDescent="0.25">
      <c r="A81" s="34" t="s">
        <v>227</v>
      </c>
      <c r="B81" s="36">
        <v>7709006</v>
      </c>
      <c r="C81" s="36"/>
      <c r="D81" s="35"/>
      <c r="E81" s="42">
        <f>E82</f>
        <v>95000</v>
      </c>
      <c r="F81" s="42">
        <f>F82</f>
        <v>0</v>
      </c>
    </row>
    <row r="82" spans="1:6" ht="31.5" x14ac:dyDescent="0.25">
      <c r="A82" s="31" t="s">
        <v>230</v>
      </c>
      <c r="B82" s="38">
        <v>7709006</v>
      </c>
      <c r="C82" s="38">
        <v>880</v>
      </c>
      <c r="D82" s="37"/>
      <c r="E82" s="40">
        <f>E83</f>
        <v>95000</v>
      </c>
      <c r="F82" s="40">
        <f>F83</f>
        <v>0</v>
      </c>
    </row>
    <row r="83" spans="1:6" x14ac:dyDescent="0.25">
      <c r="A83" s="31" t="s">
        <v>231</v>
      </c>
      <c r="B83" s="38">
        <v>7709006</v>
      </c>
      <c r="C83" s="38">
        <v>880</v>
      </c>
      <c r="D83" s="37" t="s">
        <v>228</v>
      </c>
      <c r="E83" s="40">
        <v>95000</v>
      </c>
      <c r="F83" s="40">
        <v>0</v>
      </c>
    </row>
    <row r="84" spans="1:6" ht="72" x14ac:dyDescent="0.25">
      <c r="A84" s="143" t="s">
        <v>235</v>
      </c>
      <c r="B84" s="36" t="s">
        <v>234</v>
      </c>
      <c r="C84" s="36"/>
      <c r="D84" s="35"/>
      <c r="E84" s="42">
        <f>E85</f>
        <v>700</v>
      </c>
      <c r="F84" s="42">
        <f>F85</f>
        <v>700</v>
      </c>
    </row>
    <row r="85" spans="1:6" ht="47.25" x14ac:dyDescent="0.25">
      <c r="A85" s="31" t="s">
        <v>121</v>
      </c>
      <c r="B85" s="38" t="s">
        <v>234</v>
      </c>
      <c r="C85" s="38">
        <v>244</v>
      </c>
      <c r="D85" s="37"/>
      <c r="E85" s="40">
        <f>E86</f>
        <v>700</v>
      </c>
      <c r="F85" s="40">
        <f>F86</f>
        <v>700</v>
      </c>
    </row>
    <row r="86" spans="1:6" x14ac:dyDescent="0.25">
      <c r="A86" s="31" t="s">
        <v>226</v>
      </c>
      <c r="B86" s="38" t="s">
        <v>234</v>
      </c>
      <c r="C86" s="38">
        <v>244</v>
      </c>
      <c r="D86" s="37" t="s">
        <v>233</v>
      </c>
      <c r="E86" s="40">
        <v>700</v>
      </c>
      <c r="F86" s="40">
        <v>700</v>
      </c>
    </row>
    <row r="87" spans="1:6" x14ac:dyDescent="0.25">
      <c r="A87" s="71" t="s">
        <v>113</v>
      </c>
      <c r="B87" s="128"/>
      <c r="C87" s="128"/>
      <c r="D87" s="129"/>
      <c r="E87" s="123">
        <f>E13+E18+E21+E25+E38+E41+E50+E55+E58+E61+E64+E69+E72+E75+E78+E81+E84</f>
        <v>2606100</v>
      </c>
      <c r="F87" s="123">
        <f>F13+F18+F21+F25+F38+F41+F50+F55+F58+F61+F64+F69+F72+F75+F78+F84</f>
        <v>2613300</v>
      </c>
    </row>
    <row r="88" spans="1:6" x14ac:dyDescent="0.25">
      <c r="E88" s="132"/>
      <c r="F88" s="133"/>
    </row>
    <row r="89" spans="1:6" ht="18.75" x14ac:dyDescent="0.3">
      <c r="A89" s="1" t="s">
        <v>211</v>
      </c>
      <c r="E89" s="1"/>
      <c r="F89" s="2" t="s">
        <v>216</v>
      </c>
    </row>
    <row r="92" spans="1:6" x14ac:dyDescent="0.25">
      <c r="E92" s="26"/>
      <c r="F92" s="26"/>
    </row>
    <row r="93" spans="1:6" x14ac:dyDescent="0.25">
      <c r="E93" s="26"/>
      <c r="F93" s="26"/>
    </row>
    <row r="94" spans="1:6" x14ac:dyDescent="0.25">
      <c r="E94" s="26"/>
      <c r="F94" s="26"/>
    </row>
    <row r="95" spans="1:6" x14ac:dyDescent="0.25">
      <c r="E95" s="26"/>
      <c r="F95" s="26"/>
    </row>
    <row r="96" spans="1:6" x14ac:dyDescent="0.25">
      <c r="E96" s="26"/>
    </row>
    <row r="98" spans="5:6" x14ac:dyDescent="0.25">
      <c r="E98" s="25"/>
      <c r="F98" s="25"/>
    </row>
  </sheetData>
  <mergeCells count="8">
    <mergeCell ref="A6:F6"/>
    <mergeCell ref="A7:F7"/>
    <mergeCell ref="A8:F8"/>
    <mergeCell ref="A11:A12"/>
    <mergeCell ref="B11:B12"/>
    <mergeCell ref="C11:C12"/>
    <mergeCell ref="D11:D12"/>
    <mergeCell ref="E11:F11"/>
  </mergeCells>
  <phoneticPr fontId="13" type="noConversion"/>
  <pageMargins left="0.7" right="0.7" top="0.75" bottom="0.75" header="0.3" footer="0.3"/>
  <pageSetup paperSize="9" scale="60" orientation="portrait" verticalDpi="0" r:id="rId1"/>
  <rowBreaks count="1" manualBreakCount="1">
    <brk id="37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8"/>
  <sheetViews>
    <sheetView workbookViewId="0">
      <selection activeCell="J10" sqref="J10"/>
    </sheetView>
  </sheetViews>
  <sheetFormatPr defaultRowHeight="15.75" x14ac:dyDescent="0.25"/>
  <cols>
    <col min="1" max="1" width="50.85546875" style="423" customWidth="1"/>
    <col min="2" max="2" width="16.140625" style="423" customWidth="1"/>
    <col min="3" max="3" width="10.85546875" style="423" customWidth="1"/>
    <col min="4" max="4" width="14.42578125" style="19" customWidth="1"/>
    <col min="5" max="5" width="19.85546875" style="106" hidden="1" customWidth="1"/>
    <col min="6" max="7" width="19.85546875" style="106" customWidth="1"/>
  </cols>
  <sheetData>
    <row r="1" spans="1:7" x14ac:dyDescent="0.25">
      <c r="D1" s="582" t="s">
        <v>723</v>
      </c>
      <c r="E1" s="582"/>
      <c r="F1" s="582"/>
      <c r="G1" s="582"/>
    </row>
    <row r="2" spans="1:7" x14ac:dyDescent="0.25">
      <c r="C2" s="582" t="s">
        <v>776</v>
      </c>
      <c r="D2" s="582"/>
      <c r="E2" s="582"/>
      <c r="F2" s="582"/>
      <c r="G2" s="582"/>
    </row>
    <row r="3" spans="1:7" x14ac:dyDescent="0.25">
      <c r="A3" s="536" t="s">
        <v>722</v>
      </c>
      <c r="C3" s="541"/>
      <c r="D3" s="541"/>
      <c r="E3" s="541"/>
      <c r="F3" s="541"/>
      <c r="G3" s="541"/>
    </row>
    <row r="4" spans="1:7" x14ac:dyDescent="0.25">
      <c r="A4" s="541" t="s">
        <v>697</v>
      </c>
      <c r="B4" s="541"/>
      <c r="C4" s="541"/>
      <c r="D4" s="541"/>
      <c r="E4" s="541"/>
      <c r="F4" s="541"/>
      <c r="G4" s="541"/>
    </row>
    <row r="5" spans="1:7" x14ac:dyDescent="0.25">
      <c r="D5" s="18"/>
    </row>
    <row r="6" spans="1:7" ht="15.75" customHeight="1" x14ac:dyDescent="0.25">
      <c r="A6" s="579" t="s">
        <v>721</v>
      </c>
      <c r="B6" s="579"/>
      <c r="C6" s="579"/>
      <c r="D6" s="579"/>
      <c r="E6" s="579"/>
      <c r="F6" s="579"/>
      <c r="G6" s="579"/>
    </row>
    <row r="7" spans="1:7" ht="33" customHeight="1" x14ac:dyDescent="0.25">
      <c r="A7" s="579"/>
      <c r="B7" s="579"/>
      <c r="C7" s="579"/>
      <c r="D7" s="579"/>
      <c r="E7" s="579"/>
      <c r="F7" s="579"/>
      <c r="G7" s="579"/>
    </row>
    <row r="8" spans="1:7" ht="12.75" customHeight="1" x14ac:dyDescent="0.25">
      <c r="A8" s="579"/>
      <c r="B8" s="579"/>
      <c r="C8" s="579"/>
      <c r="D8" s="579"/>
      <c r="E8" s="579"/>
      <c r="F8" s="579"/>
      <c r="G8" s="579"/>
    </row>
    <row r="9" spans="1:7" ht="15.75" hidden="1" customHeight="1" x14ac:dyDescent="0.25">
      <c r="A9" s="579"/>
      <c r="B9" s="579"/>
      <c r="C9" s="579"/>
      <c r="D9" s="579"/>
      <c r="E9" s="579"/>
      <c r="F9" s="579"/>
      <c r="G9" s="579"/>
    </row>
    <row r="10" spans="1:7" x14ac:dyDescent="0.25">
      <c r="A10" s="108" t="s">
        <v>82</v>
      </c>
      <c r="B10" s="108" t="s">
        <v>82</v>
      </c>
      <c r="C10" s="108" t="s">
        <v>82</v>
      </c>
      <c r="D10" s="109" t="s">
        <v>82</v>
      </c>
      <c r="G10" s="448" t="s">
        <v>145</v>
      </c>
    </row>
    <row r="11" spans="1:7" x14ac:dyDescent="0.25">
      <c r="A11" s="583" t="s">
        <v>83</v>
      </c>
      <c r="B11" s="583" t="s">
        <v>117</v>
      </c>
      <c r="C11" s="583" t="s">
        <v>118</v>
      </c>
      <c r="D11" s="583" t="s">
        <v>84</v>
      </c>
      <c r="E11" s="444" t="s">
        <v>161</v>
      </c>
      <c r="F11" s="454" t="s">
        <v>3</v>
      </c>
      <c r="G11" s="454" t="s">
        <v>3</v>
      </c>
    </row>
    <row r="12" spans="1:7" ht="15.75" customHeight="1" x14ac:dyDescent="0.25">
      <c r="A12" s="583"/>
      <c r="B12" s="583"/>
      <c r="C12" s="583"/>
      <c r="D12" s="583"/>
      <c r="E12" s="444"/>
      <c r="F12" s="454" t="s">
        <v>510</v>
      </c>
      <c r="G12" s="454" t="s">
        <v>724</v>
      </c>
    </row>
    <row r="13" spans="1:7" x14ac:dyDescent="0.25">
      <c r="A13" s="439">
        <v>1</v>
      </c>
      <c r="B13" s="439">
        <v>2</v>
      </c>
      <c r="C13" s="439">
        <v>3</v>
      </c>
      <c r="D13" s="439">
        <v>4</v>
      </c>
      <c r="E13" s="439">
        <v>5</v>
      </c>
      <c r="F13" s="439">
        <v>5</v>
      </c>
      <c r="G13" s="439">
        <v>5</v>
      </c>
    </row>
    <row r="14" spans="1:7" ht="47.25" x14ac:dyDescent="0.25">
      <c r="A14" s="287" t="s">
        <v>696</v>
      </c>
      <c r="B14" s="439"/>
      <c r="C14" s="439"/>
      <c r="D14" s="439"/>
      <c r="E14" s="440">
        <f>E15+E21</f>
        <v>126100</v>
      </c>
      <c r="F14" s="440">
        <f>F15+F21</f>
        <v>342900</v>
      </c>
      <c r="G14" s="440">
        <f>G15+G21</f>
        <v>348600</v>
      </c>
    </row>
    <row r="15" spans="1:7" ht="47.25" x14ac:dyDescent="0.25">
      <c r="A15" s="289" t="s">
        <v>349</v>
      </c>
      <c r="B15" s="302">
        <v>7100000000</v>
      </c>
      <c r="C15" s="291"/>
      <c r="D15" s="291"/>
      <c r="E15" s="293">
        <f t="shared" ref="E15:G19" si="0">E16</f>
        <v>0</v>
      </c>
      <c r="F15" s="293">
        <f t="shared" si="0"/>
        <v>204100</v>
      </c>
      <c r="G15" s="293">
        <f t="shared" si="0"/>
        <v>204100</v>
      </c>
    </row>
    <row r="16" spans="1:7" ht="47.25" x14ac:dyDescent="0.25">
      <c r="A16" s="289" t="s">
        <v>350</v>
      </c>
      <c r="B16" s="302">
        <v>7110000000</v>
      </c>
      <c r="C16" s="291"/>
      <c r="D16" s="291"/>
      <c r="E16" s="293">
        <f t="shared" si="0"/>
        <v>0</v>
      </c>
      <c r="F16" s="293">
        <f t="shared" si="0"/>
        <v>204100</v>
      </c>
      <c r="G16" s="293">
        <f t="shared" si="0"/>
        <v>204100</v>
      </c>
    </row>
    <row r="17" spans="1:7" ht="47.25" x14ac:dyDescent="0.25">
      <c r="A17" s="289" t="s">
        <v>351</v>
      </c>
      <c r="B17" s="302">
        <v>7110100000</v>
      </c>
      <c r="C17" s="291"/>
      <c r="D17" s="291"/>
      <c r="E17" s="293">
        <f t="shared" si="0"/>
        <v>0</v>
      </c>
      <c r="F17" s="293">
        <f t="shared" si="0"/>
        <v>204100</v>
      </c>
      <c r="G17" s="293">
        <f t="shared" si="0"/>
        <v>204100</v>
      </c>
    </row>
    <row r="18" spans="1:7" ht="31.5" x14ac:dyDescent="0.25">
      <c r="A18" s="289" t="s">
        <v>352</v>
      </c>
      <c r="B18" s="302" t="s">
        <v>353</v>
      </c>
      <c r="C18" s="291"/>
      <c r="D18" s="291"/>
      <c r="E18" s="293">
        <f t="shared" si="0"/>
        <v>0</v>
      </c>
      <c r="F18" s="293">
        <f t="shared" si="0"/>
        <v>204100</v>
      </c>
      <c r="G18" s="293">
        <f t="shared" si="0"/>
        <v>204100</v>
      </c>
    </row>
    <row r="19" spans="1:7" ht="31.5" x14ac:dyDescent="0.25">
      <c r="A19" s="294" t="s">
        <v>354</v>
      </c>
      <c r="B19" s="455" t="s">
        <v>353</v>
      </c>
      <c r="C19" s="291"/>
      <c r="D19" s="291"/>
      <c r="E19" s="293">
        <f t="shared" si="0"/>
        <v>0</v>
      </c>
      <c r="F19" s="298">
        <f t="shared" si="0"/>
        <v>204100</v>
      </c>
      <c r="G19" s="298">
        <f t="shared" si="0"/>
        <v>204100</v>
      </c>
    </row>
    <row r="20" spans="1:7" ht="26.25" customHeight="1" x14ac:dyDescent="0.25">
      <c r="A20" s="294" t="s">
        <v>114</v>
      </c>
      <c r="B20" s="455" t="s">
        <v>353</v>
      </c>
      <c r="C20" s="296">
        <v>200</v>
      </c>
      <c r="D20" s="510" t="s">
        <v>115</v>
      </c>
      <c r="E20" s="298"/>
      <c r="F20" s="298">
        <v>204100</v>
      </c>
      <c r="G20" s="298">
        <v>204100</v>
      </c>
    </row>
    <row r="21" spans="1:7" ht="63" x14ac:dyDescent="0.25">
      <c r="A21" s="289" t="s">
        <v>698</v>
      </c>
      <c r="B21" s="302">
        <v>7000000000</v>
      </c>
      <c r="C21" s="291"/>
      <c r="D21" s="291"/>
      <c r="E21" s="293">
        <f t="shared" ref="E21:G23" si="1">E22</f>
        <v>126100</v>
      </c>
      <c r="F21" s="293">
        <f t="shared" si="1"/>
        <v>138800</v>
      </c>
      <c r="G21" s="293">
        <f t="shared" si="1"/>
        <v>144500</v>
      </c>
    </row>
    <row r="22" spans="1:7" ht="94.5" x14ac:dyDescent="0.25">
      <c r="A22" s="289" t="s">
        <v>699</v>
      </c>
      <c r="B22" s="302">
        <v>7030000000</v>
      </c>
      <c r="C22" s="291"/>
      <c r="D22" s="291"/>
      <c r="E22" s="293">
        <f t="shared" si="1"/>
        <v>126100</v>
      </c>
      <c r="F22" s="293">
        <f t="shared" si="1"/>
        <v>138800</v>
      </c>
      <c r="G22" s="293">
        <f t="shared" si="1"/>
        <v>144500</v>
      </c>
    </row>
    <row r="23" spans="1:7" ht="63" x14ac:dyDescent="0.25">
      <c r="A23" s="289" t="s">
        <v>355</v>
      </c>
      <c r="B23" s="302">
        <v>7030200000</v>
      </c>
      <c r="C23" s="291"/>
      <c r="D23" s="291"/>
      <c r="E23" s="293">
        <f t="shared" si="1"/>
        <v>126100</v>
      </c>
      <c r="F23" s="293">
        <f t="shared" si="1"/>
        <v>138800</v>
      </c>
      <c r="G23" s="293">
        <f t="shared" si="1"/>
        <v>144500</v>
      </c>
    </row>
    <row r="24" spans="1:7" ht="47.25" x14ac:dyDescent="0.25">
      <c r="A24" s="289" t="s">
        <v>356</v>
      </c>
      <c r="B24" s="302">
        <v>7030251180</v>
      </c>
      <c r="C24" s="291"/>
      <c r="D24" s="291"/>
      <c r="E24" s="293">
        <f>E25+E27</f>
        <v>126100</v>
      </c>
      <c r="F24" s="293">
        <f>F25+F27</f>
        <v>138800</v>
      </c>
      <c r="G24" s="293">
        <f>G25+G27</f>
        <v>144500</v>
      </c>
    </row>
    <row r="25" spans="1:7" ht="94.5" x14ac:dyDescent="0.25">
      <c r="A25" s="294" t="s">
        <v>357</v>
      </c>
      <c r="B25" s="449" t="s">
        <v>358</v>
      </c>
      <c r="C25" s="300" t="s">
        <v>359</v>
      </c>
      <c r="D25" s="299"/>
      <c r="E25" s="298">
        <f>E26</f>
        <v>119210</v>
      </c>
      <c r="F25" s="298">
        <f>F26</f>
        <v>126000</v>
      </c>
      <c r="G25" s="298">
        <f>G26</f>
        <v>141700</v>
      </c>
    </row>
    <row r="26" spans="1:7" x14ac:dyDescent="0.25">
      <c r="A26" s="294" t="s">
        <v>360</v>
      </c>
      <c r="B26" s="449" t="s">
        <v>358</v>
      </c>
      <c r="C26" s="300" t="s">
        <v>359</v>
      </c>
      <c r="D26" s="299" t="s">
        <v>147</v>
      </c>
      <c r="E26" s="298">
        <v>119210</v>
      </c>
      <c r="F26" s="298">
        <v>126000</v>
      </c>
      <c r="G26" s="298">
        <v>141700</v>
      </c>
    </row>
    <row r="27" spans="1:7" ht="31.5" x14ac:dyDescent="0.25">
      <c r="A27" s="294" t="s">
        <v>354</v>
      </c>
      <c r="B27" s="449" t="s">
        <v>358</v>
      </c>
      <c r="C27" s="300" t="s">
        <v>361</v>
      </c>
      <c r="D27" s="299"/>
      <c r="E27" s="298">
        <f>E28</f>
        <v>6890</v>
      </c>
      <c r="F27" s="298">
        <f>F28</f>
        <v>12800</v>
      </c>
      <c r="G27" s="298">
        <f>G28</f>
        <v>2800</v>
      </c>
    </row>
    <row r="28" spans="1:7" x14ac:dyDescent="0.25">
      <c r="A28" s="294" t="s">
        <v>360</v>
      </c>
      <c r="B28" s="449" t="s">
        <v>358</v>
      </c>
      <c r="C28" s="300" t="s">
        <v>361</v>
      </c>
      <c r="D28" s="299" t="s">
        <v>147</v>
      </c>
      <c r="E28" s="298">
        <v>6890</v>
      </c>
      <c r="F28" s="298">
        <v>12800</v>
      </c>
      <c r="G28" s="298">
        <v>2800</v>
      </c>
    </row>
    <row r="29" spans="1:7" x14ac:dyDescent="0.25">
      <c r="A29" s="302" t="s">
        <v>362</v>
      </c>
      <c r="B29" s="384" t="s">
        <v>363</v>
      </c>
      <c r="C29" s="384"/>
      <c r="D29" s="384"/>
      <c r="E29" s="293">
        <f>E30+E54+E80+E116+E121+E159</f>
        <v>4955335.75</v>
      </c>
      <c r="F29" s="293">
        <f>F30+F54+F80+F116+F121+F159</f>
        <v>7175396.6799999997</v>
      </c>
      <c r="G29" s="293">
        <f>G30+G54+G80+G116+G121+G159</f>
        <v>5590646.6799999997</v>
      </c>
    </row>
    <row r="30" spans="1:7" ht="31.5" x14ac:dyDescent="0.25">
      <c r="A30" s="444" t="s">
        <v>364</v>
      </c>
      <c r="B30" s="450" t="s">
        <v>365</v>
      </c>
      <c r="C30" s="450"/>
      <c r="D30" s="450"/>
      <c r="E30" s="451">
        <f>E31+E34+E37+E42+E46+E50</f>
        <v>3895873.95</v>
      </c>
      <c r="F30" s="451">
        <f>F31+F34+F37+F42+F46+F50</f>
        <v>5051126.68</v>
      </c>
      <c r="G30" s="451">
        <f>G31+G34+G37+G42+G46+G50</f>
        <v>3721476.68</v>
      </c>
    </row>
    <row r="31" spans="1:7" x14ac:dyDescent="0.25">
      <c r="A31" s="309" t="s">
        <v>366</v>
      </c>
      <c r="B31" s="311" t="s">
        <v>367</v>
      </c>
      <c r="C31" s="311"/>
      <c r="D31" s="311"/>
      <c r="E31" s="318">
        <f t="shared" ref="E31:G32" si="2">E32</f>
        <v>601370</v>
      </c>
      <c r="F31" s="318">
        <f t="shared" si="2"/>
        <v>885406</v>
      </c>
      <c r="G31" s="318">
        <f t="shared" si="2"/>
        <v>885406</v>
      </c>
    </row>
    <row r="32" spans="1:7" ht="94.5" x14ac:dyDescent="0.25">
      <c r="A32" s="309" t="s">
        <v>357</v>
      </c>
      <c r="B32" s="311" t="s">
        <v>367</v>
      </c>
      <c r="C32" s="311" t="s">
        <v>359</v>
      </c>
      <c r="D32" s="311"/>
      <c r="E32" s="318">
        <f t="shared" si="2"/>
        <v>601370</v>
      </c>
      <c r="F32" s="318">
        <f t="shared" si="2"/>
        <v>885406</v>
      </c>
      <c r="G32" s="318">
        <f t="shared" si="2"/>
        <v>885406</v>
      </c>
    </row>
    <row r="33" spans="1:7" x14ac:dyDescent="0.25">
      <c r="A33" s="309" t="s">
        <v>122</v>
      </c>
      <c r="B33" s="311" t="s">
        <v>367</v>
      </c>
      <c r="C33" s="311" t="s">
        <v>359</v>
      </c>
      <c r="D33" s="311" t="s">
        <v>88</v>
      </c>
      <c r="E33" s="318">
        <v>601370</v>
      </c>
      <c r="F33" s="318">
        <v>885406</v>
      </c>
      <c r="G33" s="318">
        <v>885406</v>
      </c>
    </row>
    <row r="34" spans="1:7" x14ac:dyDescent="0.25">
      <c r="A34" s="309" t="s">
        <v>366</v>
      </c>
      <c r="B34" s="311" t="s">
        <v>368</v>
      </c>
      <c r="C34" s="311"/>
      <c r="D34" s="311"/>
      <c r="E34" s="318">
        <f t="shared" ref="E34:G35" si="3">E35</f>
        <v>2672703.9500000002</v>
      </c>
      <c r="F34" s="318">
        <f t="shared" si="3"/>
        <v>3194044</v>
      </c>
      <c r="G34" s="318">
        <f t="shared" si="3"/>
        <v>2198594</v>
      </c>
    </row>
    <row r="35" spans="1:7" ht="94.5" x14ac:dyDescent="0.25">
      <c r="A35" s="309" t="s">
        <v>357</v>
      </c>
      <c r="B35" s="311" t="s">
        <v>368</v>
      </c>
      <c r="C35" s="311" t="s">
        <v>359</v>
      </c>
      <c r="D35" s="311"/>
      <c r="E35" s="318">
        <f t="shared" si="3"/>
        <v>2672703.9500000002</v>
      </c>
      <c r="F35" s="318">
        <f t="shared" si="3"/>
        <v>3194044</v>
      </c>
      <c r="G35" s="318">
        <f t="shared" si="3"/>
        <v>2198594</v>
      </c>
    </row>
    <row r="36" spans="1:7" x14ac:dyDescent="0.25">
      <c r="A36" s="309" t="s">
        <v>369</v>
      </c>
      <c r="B36" s="311" t="s">
        <v>368</v>
      </c>
      <c r="C36" s="311" t="s">
        <v>359</v>
      </c>
      <c r="D36" s="311" t="s">
        <v>90</v>
      </c>
      <c r="E36" s="318">
        <v>2672703.9500000002</v>
      </c>
      <c r="F36" s="318">
        <v>3194044</v>
      </c>
      <c r="G36" s="318">
        <v>2198594</v>
      </c>
    </row>
    <row r="37" spans="1:7" x14ac:dyDescent="0.25">
      <c r="A37" s="309" t="s">
        <v>370</v>
      </c>
      <c r="B37" s="311" t="s">
        <v>371</v>
      </c>
      <c r="C37" s="311"/>
      <c r="D37" s="311"/>
      <c r="E37" s="318">
        <f>E38+E40</f>
        <v>369600</v>
      </c>
      <c r="F37" s="318">
        <f>F38+F40</f>
        <v>634472.07999999996</v>
      </c>
      <c r="G37" s="318">
        <f>G38+G40</f>
        <v>370272.08</v>
      </c>
    </row>
    <row r="38" spans="1:7" ht="31.5" x14ac:dyDescent="0.25">
      <c r="A38" s="200" t="s">
        <v>372</v>
      </c>
      <c r="B38" s="311" t="s">
        <v>371</v>
      </c>
      <c r="C38" s="311" t="s">
        <v>361</v>
      </c>
      <c r="D38" s="311"/>
      <c r="E38" s="318">
        <f>E39</f>
        <v>310600</v>
      </c>
      <c r="F38" s="318">
        <f>F39</f>
        <v>621696</v>
      </c>
      <c r="G38" s="318">
        <f>G39</f>
        <v>357496</v>
      </c>
    </row>
    <row r="39" spans="1:7" x14ac:dyDescent="0.25">
      <c r="A39" s="309" t="s">
        <v>369</v>
      </c>
      <c r="B39" s="311" t="s">
        <v>371</v>
      </c>
      <c r="C39" s="311" t="s">
        <v>361</v>
      </c>
      <c r="D39" s="311" t="s">
        <v>90</v>
      </c>
      <c r="E39" s="318">
        <v>310600</v>
      </c>
      <c r="F39" s="318">
        <v>621696</v>
      </c>
      <c r="G39" s="318">
        <v>357496</v>
      </c>
    </row>
    <row r="40" spans="1:7" x14ac:dyDescent="0.25">
      <c r="A40" s="200" t="s">
        <v>373</v>
      </c>
      <c r="B40" s="311" t="s">
        <v>470</v>
      </c>
      <c r="C40" s="311" t="s">
        <v>374</v>
      </c>
      <c r="D40" s="311"/>
      <c r="E40" s="318">
        <f>E41</f>
        <v>59000</v>
      </c>
      <c r="F40" s="318">
        <f>F41</f>
        <v>12776.08</v>
      </c>
      <c r="G40" s="318">
        <f>G41</f>
        <v>12776.08</v>
      </c>
    </row>
    <row r="41" spans="1:7" x14ac:dyDescent="0.25">
      <c r="A41" s="309" t="s">
        <v>369</v>
      </c>
      <c r="B41" s="311" t="s">
        <v>470</v>
      </c>
      <c r="C41" s="311" t="s">
        <v>374</v>
      </c>
      <c r="D41" s="311" t="s">
        <v>90</v>
      </c>
      <c r="E41" s="318">
        <v>59000</v>
      </c>
      <c r="F41" s="318">
        <v>12776.08</v>
      </c>
      <c r="G41" s="318">
        <v>12776.08</v>
      </c>
    </row>
    <row r="42" spans="1:7" ht="31.5" x14ac:dyDescent="0.25">
      <c r="A42" s="441" t="s">
        <v>489</v>
      </c>
      <c r="B42" s="450" t="s">
        <v>490</v>
      </c>
      <c r="C42" s="450"/>
      <c r="D42" s="450"/>
      <c r="E42" s="451">
        <f t="shared" ref="E42:G44" si="4">E43</f>
        <v>100000</v>
      </c>
      <c r="F42" s="451">
        <f t="shared" si="4"/>
        <v>90000</v>
      </c>
      <c r="G42" s="451">
        <f t="shared" si="4"/>
        <v>20000</v>
      </c>
    </row>
    <row r="43" spans="1:7" ht="78.75" x14ac:dyDescent="0.25">
      <c r="A43" s="289" t="s">
        <v>702</v>
      </c>
      <c r="B43" s="450" t="s">
        <v>491</v>
      </c>
      <c r="C43" s="450"/>
      <c r="D43" s="450"/>
      <c r="E43" s="451">
        <f t="shared" si="4"/>
        <v>100000</v>
      </c>
      <c r="F43" s="451">
        <f t="shared" si="4"/>
        <v>90000</v>
      </c>
      <c r="G43" s="451">
        <f t="shared" si="4"/>
        <v>20000</v>
      </c>
    </row>
    <row r="44" spans="1:7" ht="31.5" x14ac:dyDescent="0.25">
      <c r="A44" s="501" t="s">
        <v>354</v>
      </c>
      <c r="B44" s="311" t="s">
        <v>491</v>
      </c>
      <c r="C44" s="311" t="s">
        <v>361</v>
      </c>
      <c r="D44" s="311"/>
      <c r="E44" s="318">
        <f t="shared" si="4"/>
        <v>100000</v>
      </c>
      <c r="F44" s="318">
        <f t="shared" si="4"/>
        <v>90000</v>
      </c>
      <c r="G44" s="318">
        <f t="shared" si="4"/>
        <v>20000</v>
      </c>
    </row>
    <row r="45" spans="1:7" x14ac:dyDescent="0.25">
      <c r="A45" s="309" t="s">
        <v>236</v>
      </c>
      <c r="B45" s="311" t="s">
        <v>491</v>
      </c>
      <c r="C45" s="311" t="s">
        <v>361</v>
      </c>
      <c r="D45" s="311" t="s">
        <v>233</v>
      </c>
      <c r="E45" s="318">
        <v>100000</v>
      </c>
      <c r="F45" s="318">
        <v>90000</v>
      </c>
      <c r="G45" s="318">
        <v>20000</v>
      </c>
    </row>
    <row r="46" spans="1:7" x14ac:dyDescent="0.25">
      <c r="A46" s="441" t="s">
        <v>492</v>
      </c>
      <c r="B46" s="450" t="s">
        <v>494</v>
      </c>
      <c r="C46" s="450"/>
      <c r="D46" s="450"/>
      <c r="E46" s="451">
        <f t="shared" ref="E46:G48" si="5">E47</f>
        <v>139200</v>
      </c>
      <c r="F46" s="451">
        <f t="shared" si="5"/>
        <v>237204.6</v>
      </c>
      <c r="G46" s="451">
        <f t="shared" si="5"/>
        <v>237204.6</v>
      </c>
    </row>
    <row r="47" spans="1:7" ht="40.5" customHeight="1" x14ac:dyDescent="0.25">
      <c r="A47" s="267" t="s">
        <v>493</v>
      </c>
      <c r="B47" s="450" t="s">
        <v>495</v>
      </c>
      <c r="C47" s="450"/>
      <c r="D47" s="450"/>
      <c r="E47" s="451">
        <f t="shared" si="5"/>
        <v>139200</v>
      </c>
      <c r="F47" s="451">
        <f t="shared" si="5"/>
        <v>237204.6</v>
      </c>
      <c r="G47" s="451">
        <f t="shared" si="5"/>
        <v>237204.6</v>
      </c>
    </row>
    <row r="48" spans="1:7" ht="31.5" x14ac:dyDescent="0.25">
      <c r="A48" s="501" t="s">
        <v>354</v>
      </c>
      <c r="B48" s="311" t="s">
        <v>495</v>
      </c>
      <c r="C48" s="311" t="s">
        <v>496</v>
      </c>
      <c r="D48" s="311"/>
      <c r="E48" s="318">
        <f t="shared" si="5"/>
        <v>139200</v>
      </c>
      <c r="F48" s="318">
        <f t="shared" si="5"/>
        <v>237204.6</v>
      </c>
      <c r="G48" s="318">
        <f t="shared" si="5"/>
        <v>237204.6</v>
      </c>
    </row>
    <row r="49" spans="1:7" x14ac:dyDescent="0.25">
      <c r="A49" s="309" t="s">
        <v>219</v>
      </c>
      <c r="B49" s="311" t="s">
        <v>495</v>
      </c>
      <c r="C49" s="311" t="s">
        <v>496</v>
      </c>
      <c r="D49" s="311" t="s">
        <v>222</v>
      </c>
      <c r="E49" s="318">
        <v>139200</v>
      </c>
      <c r="F49" s="318">
        <v>237204.6</v>
      </c>
      <c r="G49" s="318">
        <v>237204.6</v>
      </c>
    </row>
    <row r="50" spans="1:7" ht="31.5" x14ac:dyDescent="0.25">
      <c r="A50" s="270" t="s">
        <v>497</v>
      </c>
      <c r="B50" s="450" t="s">
        <v>498</v>
      </c>
      <c r="C50" s="450"/>
      <c r="D50" s="450"/>
      <c r="E50" s="451">
        <f t="shared" ref="E50:G52" si="6">E51</f>
        <v>13000</v>
      </c>
      <c r="F50" s="451">
        <f t="shared" si="6"/>
        <v>10000</v>
      </c>
      <c r="G50" s="451">
        <f t="shared" si="6"/>
        <v>10000</v>
      </c>
    </row>
    <row r="51" spans="1:7" ht="78.75" x14ac:dyDescent="0.25">
      <c r="A51" s="289" t="s">
        <v>702</v>
      </c>
      <c r="B51" s="450" t="s">
        <v>499</v>
      </c>
      <c r="C51" s="450"/>
      <c r="D51" s="450"/>
      <c r="E51" s="451">
        <f t="shared" si="6"/>
        <v>13000</v>
      </c>
      <c r="F51" s="451">
        <f t="shared" si="6"/>
        <v>10000</v>
      </c>
      <c r="G51" s="451">
        <f t="shared" si="6"/>
        <v>10000</v>
      </c>
    </row>
    <row r="52" spans="1:7" ht="31.5" x14ac:dyDescent="0.25">
      <c r="A52" s="501" t="s">
        <v>354</v>
      </c>
      <c r="B52" s="311" t="s">
        <v>499</v>
      </c>
      <c r="C52" s="311" t="s">
        <v>361</v>
      </c>
      <c r="D52" s="311"/>
      <c r="E52" s="318">
        <f t="shared" si="6"/>
        <v>13000</v>
      </c>
      <c r="F52" s="318">
        <f t="shared" si="6"/>
        <v>10000</v>
      </c>
      <c r="G52" s="318">
        <f t="shared" si="6"/>
        <v>10000</v>
      </c>
    </row>
    <row r="53" spans="1:7" ht="31.5" x14ac:dyDescent="0.25">
      <c r="A53" s="442" t="s">
        <v>347</v>
      </c>
      <c r="B53" s="311" t="s">
        <v>499</v>
      </c>
      <c r="C53" s="311" t="s">
        <v>361</v>
      </c>
      <c r="D53" s="311" t="s">
        <v>346</v>
      </c>
      <c r="E53" s="318">
        <v>13000</v>
      </c>
      <c r="F53" s="318">
        <v>10000</v>
      </c>
      <c r="G53" s="318">
        <v>10000</v>
      </c>
    </row>
    <row r="54" spans="1:7" ht="31.5" x14ac:dyDescent="0.25">
      <c r="A54" s="456" t="s">
        <v>375</v>
      </c>
      <c r="B54" s="450" t="s">
        <v>376</v>
      </c>
      <c r="C54" s="450"/>
      <c r="D54" s="450"/>
      <c r="E54" s="451">
        <f>E55+E59+E68+E72</f>
        <v>31600</v>
      </c>
      <c r="F54" s="451">
        <f>F55+F59+F68+F72</f>
        <v>51500</v>
      </c>
      <c r="G54" s="451">
        <f>G55+G59+G68+G72</f>
        <v>31500</v>
      </c>
    </row>
    <row r="55" spans="1:7" ht="47.25" x14ac:dyDescent="0.25">
      <c r="A55" s="456" t="s">
        <v>472</v>
      </c>
      <c r="B55" s="450" t="s">
        <v>471</v>
      </c>
      <c r="C55" s="450"/>
      <c r="D55" s="450"/>
      <c r="E55" s="451">
        <f t="shared" ref="E55:G57" si="7">E56</f>
        <v>4000</v>
      </c>
      <c r="F55" s="451">
        <f t="shared" si="7"/>
        <v>25000</v>
      </c>
      <c r="G55" s="451">
        <f t="shared" si="7"/>
        <v>15000</v>
      </c>
    </row>
    <row r="56" spans="1:7" ht="78.75" x14ac:dyDescent="0.25">
      <c r="A56" s="289" t="s">
        <v>702</v>
      </c>
      <c r="B56" s="450" t="s">
        <v>473</v>
      </c>
      <c r="C56" s="450"/>
      <c r="D56" s="450"/>
      <c r="E56" s="451">
        <f t="shared" si="7"/>
        <v>4000</v>
      </c>
      <c r="F56" s="451">
        <f t="shared" si="7"/>
        <v>25000</v>
      </c>
      <c r="G56" s="451">
        <f t="shared" si="7"/>
        <v>15000</v>
      </c>
    </row>
    <row r="57" spans="1:7" ht="31.5" x14ac:dyDescent="0.25">
      <c r="A57" s="501" t="s">
        <v>354</v>
      </c>
      <c r="B57" s="311" t="s">
        <v>473</v>
      </c>
      <c r="C57" s="311" t="s">
        <v>361</v>
      </c>
      <c r="D57" s="311"/>
      <c r="E57" s="318">
        <f t="shared" si="7"/>
        <v>4000</v>
      </c>
      <c r="F57" s="318">
        <f t="shared" si="7"/>
        <v>25000</v>
      </c>
      <c r="G57" s="318">
        <f t="shared" si="7"/>
        <v>15000</v>
      </c>
    </row>
    <row r="58" spans="1:7" ht="47.25" x14ac:dyDescent="0.25">
      <c r="A58" s="309" t="s">
        <v>703</v>
      </c>
      <c r="B58" s="311" t="s">
        <v>473</v>
      </c>
      <c r="C58" s="311" t="s">
        <v>361</v>
      </c>
      <c r="D58" s="311" t="s">
        <v>100</v>
      </c>
      <c r="E58" s="318">
        <v>4000</v>
      </c>
      <c r="F58" s="318">
        <v>25000</v>
      </c>
      <c r="G58" s="318">
        <v>15000</v>
      </c>
    </row>
    <row r="59" spans="1:7" ht="31.5" x14ac:dyDescent="0.25">
      <c r="A59" s="456" t="s">
        <v>377</v>
      </c>
      <c r="B59" s="450" t="s">
        <v>378</v>
      </c>
      <c r="C59" s="450"/>
      <c r="D59" s="450"/>
      <c r="E59" s="451">
        <f t="shared" ref="E59:G61" si="8">E60</f>
        <v>2000</v>
      </c>
      <c r="F59" s="451">
        <f t="shared" si="8"/>
        <v>1000</v>
      </c>
      <c r="G59" s="451">
        <f t="shared" si="8"/>
        <v>1000</v>
      </c>
    </row>
    <row r="60" spans="1:7" ht="78.75" x14ac:dyDescent="0.25">
      <c r="A60" s="289" t="s">
        <v>702</v>
      </c>
      <c r="B60" s="450" t="s">
        <v>380</v>
      </c>
      <c r="C60" s="450"/>
      <c r="D60" s="450"/>
      <c r="E60" s="451">
        <f t="shared" si="8"/>
        <v>2000</v>
      </c>
      <c r="F60" s="451">
        <f t="shared" si="8"/>
        <v>1000</v>
      </c>
      <c r="G60" s="451">
        <f t="shared" si="8"/>
        <v>1000</v>
      </c>
    </row>
    <row r="61" spans="1:7" ht="31.5" x14ac:dyDescent="0.25">
      <c r="A61" s="501" t="s">
        <v>354</v>
      </c>
      <c r="B61" s="311" t="s">
        <v>380</v>
      </c>
      <c r="C61" s="311" t="s">
        <v>361</v>
      </c>
      <c r="D61" s="311"/>
      <c r="E61" s="318">
        <f t="shared" si="8"/>
        <v>2000</v>
      </c>
      <c r="F61" s="318">
        <f t="shared" si="8"/>
        <v>1000</v>
      </c>
      <c r="G61" s="318">
        <f t="shared" si="8"/>
        <v>1000</v>
      </c>
    </row>
    <row r="62" spans="1:7" x14ac:dyDescent="0.25">
      <c r="A62" s="309" t="s">
        <v>691</v>
      </c>
      <c r="B62" s="311" t="s">
        <v>380</v>
      </c>
      <c r="C62" s="311" t="s">
        <v>361</v>
      </c>
      <c r="D62" s="311" t="s">
        <v>98</v>
      </c>
      <c r="E62" s="318">
        <v>2000</v>
      </c>
      <c r="F62" s="318">
        <v>1000</v>
      </c>
      <c r="G62" s="318">
        <v>1000</v>
      </c>
    </row>
    <row r="63" spans="1:7" ht="31.5" hidden="1" x14ac:dyDescent="0.25">
      <c r="A63" s="444" t="s">
        <v>383</v>
      </c>
      <c r="B63" s="450" t="s">
        <v>384</v>
      </c>
      <c r="C63" s="450"/>
      <c r="D63" s="450"/>
      <c r="E63" s="451">
        <f t="shared" ref="E63:G64" si="9">E64</f>
        <v>0</v>
      </c>
      <c r="F63" s="451">
        <f t="shared" si="9"/>
        <v>0</v>
      </c>
      <c r="G63" s="451">
        <f t="shared" si="9"/>
        <v>0</v>
      </c>
    </row>
    <row r="64" spans="1:7" ht="94.5" hidden="1" x14ac:dyDescent="0.25">
      <c r="A64" s="294" t="s">
        <v>357</v>
      </c>
      <c r="B64" s="311" t="s">
        <v>384</v>
      </c>
      <c r="C64" s="311" t="s">
        <v>359</v>
      </c>
      <c r="D64" s="311"/>
      <c r="E64" s="318">
        <f t="shared" si="9"/>
        <v>0</v>
      </c>
      <c r="F64" s="318">
        <f t="shared" si="9"/>
        <v>0</v>
      </c>
      <c r="G64" s="318">
        <f t="shared" si="9"/>
        <v>0</v>
      </c>
    </row>
    <row r="65" spans="1:7" hidden="1" x14ac:dyDescent="0.25">
      <c r="A65" s="309" t="s">
        <v>99</v>
      </c>
      <c r="B65" s="311" t="s">
        <v>384</v>
      </c>
      <c r="C65" s="311" t="s">
        <v>359</v>
      </c>
      <c r="D65" s="311" t="s">
        <v>385</v>
      </c>
      <c r="E65" s="318"/>
      <c r="F65" s="318"/>
      <c r="G65" s="318"/>
    </row>
    <row r="66" spans="1:7" ht="31.5" hidden="1" x14ac:dyDescent="0.25">
      <c r="A66" s="444" t="s">
        <v>386</v>
      </c>
      <c r="B66" s="450" t="s">
        <v>387</v>
      </c>
      <c r="C66" s="450"/>
      <c r="D66" s="450"/>
      <c r="E66" s="451">
        <f>E67</f>
        <v>23600</v>
      </c>
      <c r="F66" s="451">
        <f>F67</f>
        <v>0</v>
      </c>
      <c r="G66" s="451">
        <f>G67</f>
        <v>0</v>
      </c>
    </row>
    <row r="67" spans="1:7" ht="31.5" hidden="1" x14ac:dyDescent="0.25">
      <c r="A67" s="200" t="s">
        <v>372</v>
      </c>
      <c r="B67" s="311" t="s">
        <v>387</v>
      </c>
      <c r="C67" s="311" t="s">
        <v>361</v>
      </c>
      <c r="D67" s="311"/>
      <c r="E67" s="318">
        <f>E72</f>
        <v>23600</v>
      </c>
      <c r="F67" s="318"/>
      <c r="G67" s="318"/>
    </row>
    <row r="68" spans="1:7" ht="31.5" x14ac:dyDescent="0.25">
      <c r="A68" s="456" t="s">
        <v>476</v>
      </c>
      <c r="B68" s="450" t="s">
        <v>474</v>
      </c>
      <c r="C68" s="450"/>
      <c r="D68" s="450"/>
      <c r="E68" s="451">
        <f t="shared" ref="E68:G70" si="10">E69</f>
        <v>2000</v>
      </c>
      <c r="F68" s="451">
        <f t="shared" si="10"/>
        <v>1000</v>
      </c>
      <c r="G68" s="451">
        <f t="shared" si="10"/>
        <v>1000</v>
      </c>
    </row>
    <row r="69" spans="1:7" ht="78.75" x14ac:dyDescent="0.25">
      <c r="A69" s="289" t="s">
        <v>702</v>
      </c>
      <c r="B69" s="450" t="s">
        <v>475</v>
      </c>
      <c r="C69" s="450"/>
      <c r="D69" s="450"/>
      <c r="E69" s="451">
        <f t="shared" si="10"/>
        <v>2000</v>
      </c>
      <c r="F69" s="451">
        <f t="shared" si="10"/>
        <v>1000</v>
      </c>
      <c r="G69" s="451">
        <f t="shared" si="10"/>
        <v>1000</v>
      </c>
    </row>
    <row r="70" spans="1:7" ht="31.5" x14ac:dyDescent="0.25">
      <c r="A70" s="501" t="s">
        <v>354</v>
      </c>
      <c r="B70" s="311" t="s">
        <v>475</v>
      </c>
      <c r="C70" s="311" t="s">
        <v>361</v>
      </c>
      <c r="D70" s="311"/>
      <c r="E70" s="318">
        <f t="shared" si="10"/>
        <v>2000</v>
      </c>
      <c r="F70" s="318">
        <f t="shared" si="10"/>
        <v>1000</v>
      </c>
      <c r="G70" s="318">
        <f t="shared" si="10"/>
        <v>1000</v>
      </c>
    </row>
    <row r="71" spans="1:7" x14ac:dyDescent="0.25">
      <c r="A71" s="309" t="s">
        <v>399</v>
      </c>
      <c r="B71" s="311" t="s">
        <v>475</v>
      </c>
      <c r="C71" s="311" t="s">
        <v>361</v>
      </c>
      <c r="D71" s="311" t="s">
        <v>104</v>
      </c>
      <c r="E71" s="318">
        <v>2000</v>
      </c>
      <c r="F71" s="318">
        <v>1000</v>
      </c>
      <c r="G71" s="318">
        <v>1000</v>
      </c>
    </row>
    <row r="72" spans="1:7" ht="31.5" x14ac:dyDescent="0.25">
      <c r="A72" s="444" t="s">
        <v>477</v>
      </c>
      <c r="B72" s="450" t="s">
        <v>382</v>
      </c>
      <c r="C72" s="311"/>
      <c r="D72" s="311"/>
      <c r="E72" s="451">
        <f t="shared" ref="E72:G74" si="11">E73</f>
        <v>23600</v>
      </c>
      <c r="F72" s="451">
        <f t="shared" si="11"/>
        <v>24500</v>
      </c>
      <c r="G72" s="451">
        <f t="shared" si="11"/>
        <v>14500</v>
      </c>
    </row>
    <row r="73" spans="1:7" ht="78.75" x14ac:dyDescent="0.25">
      <c r="A73" s="289" t="s">
        <v>702</v>
      </c>
      <c r="B73" s="450" t="s">
        <v>388</v>
      </c>
      <c r="C73" s="450"/>
      <c r="D73" s="450"/>
      <c r="E73" s="451">
        <f t="shared" si="11"/>
        <v>23600</v>
      </c>
      <c r="F73" s="451">
        <f t="shared" si="11"/>
        <v>24500</v>
      </c>
      <c r="G73" s="451">
        <f t="shared" si="11"/>
        <v>14500</v>
      </c>
    </row>
    <row r="74" spans="1:7" ht="31.5" x14ac:dyDescent="0.25">
      <c r="A74" s="501" t="s">
        <v>354</v>
      </c>
      <c r="B74" s="311" t="s">
        <v>388</v>
      </c>
      <c r="C74" s="311" t="s">
        <v>361</v>
      </c>
      <c r="D74" s="311"/>
      <c r="E74" s="318">
        <f t="shared" si="11"/>
        <v>23600</v>
      </c>
      <c r="F74" s="318">
        <f t="shared" si="11"/>
        <v>24500</v>
      </c>
      <c r="G74" s="318">
        <f t="shared" si="11"/>
        <v>14500</v>
      </c>
    </row>
    <row r="75" spans="1:7" x14ac:dyDescent="0.25">
      <c r="A75" s="309" t="s">
        <v>99</v>
      </c>
      <c r="B75" s="311" t="s">
        <v>388</v>
      </c>
      <c r="C75" s="311" t="s">
        <v>361</v>
      </c>
      <c r="D75" s="311" t="s">
        <v>100</v>
      </c>
      <c r="E75" s="318">
        <v>23600</v>
      </c>
      <c r="F75" s="318">
        <v>24500</v>
      </c>
      <c r="G75" s="318">
        <v>14500</v>
      </c>
    </row>
    <row r="76" spans="1:7" ht="31.5" hidden="1" x14ac:dyDescent="0.25">
      <c r="A76" s="28" t="s">
        <v>389</v>
      </c>
      <c r="B76" s="450" t="s">
        <v>390</v>
      </c>
      <c r="C76" s="450"/>
      <c r="D76" s="450"/>
      <c r="E76" s="451">
        <f>E78</f>
        <v>0</v>
      </c>
      <c r="F76" s="451">
        <f>F78</f>
        <v>0</v>
      </c>
      <c r="G76" s="451">
        <f>G78</f>
        <v>0</v>
      </c>
    </row>
    <row r="77" spans="1:7" ht="78.75" hidden="1" x14ac:dyDescent="0.25">
      <c r="A77" s="289" t="s">
        <v>379</v>
      </c>
      <c r="B77" s="450" t="s">
        <v>391</v>
      </c>
      <c r="C77" s="450"/>
      <c r="D77" s="450"/>
      <c r="E77" s="451">
        <f t="shared" ref="E77:G78" si="12">E78</f>
        <v>0</v>
      </c>
      <c r="F77" s="451">
        <f t="shared" si="12"/>
        <v>0</v>
      </c>
      <c r="G77" s="451">
        <f t="shared" si="12"/>
        <v>0</v>
      </c>
    </row>
    <row r="78" spans="1:7" ht="31.5" hidden="1" x14ac:dyDescent="0.25">
      <c r="A78" s="200" t="s">
        <v>372</v>
      </c>
      <c r="B78" s="311" t="s">
        <v>391</v>
      </c>
      <c r="C78" s="311" t="s">
        <v>361</v>
      </c>
      <c r="D78" s="311"/>
      <c r="E78" s="318">
        <f t="shared" si="12"/>
        <v>0</v>
      </c>
      <c r="F78" s="318">
        <f t="shared" si="12"/>
        <v>0</v>
      </c>
      <c r="G78" s="318">
        <f t="shared" si="12"/>
        <v>0</v>
      </c>
    </row>
    <row r="79" spans="1:7" ht="47.25" hidden="1" x14ac:dyDescent="0.25">
      <c r="A79" s="309" t="s">
        <v>392</v>
      </c>
      <c r="B79" s="311" t="s">
        <v>391</v>
      </c>
      <c r="C79" s="311" t="s">
        <v>361</v>
      </c>
      <c r="D79" s="311" t="s">
        <v>393</v>
      </c>
      <c r="E79" s="318"/>
      <c r="F79" s="318"/>
      <c r="G79" s="318"/>
    </row>
    <row r="80" spans="1:7" ht="31.5" x14ac:dyDescent="0.25">
      <c r="A80" s="28" t="s">
        <v>394</v>
      </c>
      <c r="B80" s="450" t="s">
        <v>395</v>
      </c>
      <c r="C80" s="450"/>
      <c r="D80" s="450"/>
      <c r="E80" s="451">
        <f>E81</f>
        <v>293885.67000000004</v>
      </c>
      <c r="F80" s="451">
        <f>F81+F112</f>
        <v>231500</v>
      </c>
      <c r="G80" s="451">
        <f>G81+G112</f>
        <v>246400</v>
      </c>
    </row>
    <row r="81" spans="1:7" ht="31.5" x14ac:dyDescent="0.25">
      <c r="A81" s="28" t="s">
        <v>396</v>
      </c>
      <c r="B81" s="450" t="s">
        <v>397</v>
      </c>
      <c r="C81" s="450"/>
      <c r="D81" s="450"/>
      <c r="E81" s="451">
        <f>E82+E92+E102</f>
        <v>293885.67000000004</v>
      </c>
      <c r="F81" s="451">
        <f>F82+F85+F102</f>
        <v>231500</v>
      </c>
      <c r="G81" s="451">
        <f>G82+G85+G102</f>
        <v>246400</v>
      </c>
    </row>
    <row r="82" spans="1:7" ht="78.75" x14ac:dyDescent="0.25">
      <c r="A82" s="289" t="s">
        <v>702</v>
      </c>
      <c r="B82" s="450" t="s">
        <v>398</v>
      </c>
      <c r="C82" s="450"/>
      <c r="D82" s="450"/>
      <c r="E82" s="451">
        <f>E83</f>
        <v>228885.67</v>
      </c>
      <c r="F82" s="451">
        <f>F83</f>
        <v>231500</v>
      </c>
      <c r="G82" s="451">
        <f>G83</f>
        <v>246400</v>
      </c>
    </row>
    <row r="83" spans="1:7" ht="31.5" x14ac:dyDescent="0.25">
      <c r="A83" s="501" t="s">
        <v>354</v>
      </c>
      <c r="B83" s="311" t="s">
        <v>398</v>
      </c>
      <c r="C83" s="311" t="s">
        <v>361</v>
      </c>
      <c r="D83" s="311"/>
      <c r="E83" s="318">
        <f>E91</f>
        <v>228885.67</v>
      </c>
      <c r="F83" s="318">
        <f>F84</f>
        <v>231500</v>
      </c>
      <c r="G83" s="318">
        <f>G84</f>
        <v>246400</v>
      </c>
    </row>
    <row r="84" spans="1:7" x14ac:dyDescent="0.25">
      <c r="A84" s="309" t="s">
        <v>399</v>
      </c>
      <c r="B84" s="311" t="s">
        <v>398</v>
      </c>
      <c r="C84" s="311" t="s">
        <v>361</v>
      </c>
      <c r="D84" s="311" t="s">
        <v>104</v>
      </c>
      <c r="E84" s="318">
        <v>1247500</v>
      </c>
      <c r="F84" s="318">
        <v>231500</v>
      </c>
      <c r="G84" s="318">
        <v>246400</v>
      </c>
    </row>
    <row r="85" spans="1:7" ht="78.75" x14ac:dyDescent="0.25">
      <c r="A85" s="289" t="s">
        <v>702</v>
      </c>
      <c r="B85" s="450" t="s">
        <v>400</v>
      </c>
      <c r="C85" s="450"/>
      <c r="D85" s="450"/>
      <c r="E85" s="451">
        <f t="shared" ref="E85:G86" si="13">E86</f>
        <v>100000</v>
      </c>
      <c r="F85" s="451">
        <f t="shared" si="13"/>
        <v>0</v>
      </c>
      <c r="G85" s="451">
        <f t="shared" si="13"/>
        <v>0</v>
      </c>
    </row>
    <row r="86" spans="1:7" ht="31.5" x14ac:dyDescent="0.25">
      <c r="A86" s="501" t="s">
        <v>354</v>
      </c>
      <c r="B86" s="311" t="s">
        <v>400</v>
      </c>
      <c r="C86" s="311" t="s">
        <v>361</v>
      </c>
      <c r="D86" s="311"/>
      <c r="E86" s="318">
        <f t="shared" si="13"/>
        <v>100000</v>
      </c>
      <c r="F86" s="318">
        <f t="shared" si="13"/>
        <v>0</v>
      </c>
      <c r="G86" s="318">
        <f t="shared" si="13"/>
        <v>0</v>
      </c>
    </row>
    <row r="87" spans="1:7" x14ac:dyDescent="0.25">
      <c r="A87" s="309" t="s">
        <v>399</v>
      </c>
      <c r="B87" s="311" t="s">
        <v>400</v>
      </c>
      <c r="C87" s="311" t="s">
        <v>361</v>
      </c>
      <c r="D87" s="311" t="s">
        <v>104</v>
      </c>
      <c r="E87" s="318">
        <v>100000</v>
      </c>
      <c r="F87" s="318">
        <v>0</v>
      </c>
      <c r="G87" s="318">
        <v>0</v>
      </c>
    </row>
    <row r="88" spans="1:7" ht="31.5" hidden="1" x14ac:dyDescent="0.25">
      <c r="A88" s="28" t="s">
        <v>401</v>
      </c>
      <c r="B88" s="450" t="s">
        <v>402</v>
      </c>
      <c r="C88" s="450"/>
      <c r="D88" s="450"/>
      <c r="E88" s="451">
        <f>E90</f>
        <v>228885.67</v>
      </c>
      <c r="F88" s="451">
        <f>F90</f>
        <v>0</v>
      </c>
      <c r="G88" s="451">
        <f>G90</f>
        <v>0</v>
      </c>
    </row>
    <row r="89" spans="1:7" ht="78.75" hidden="1" x14ac:dyDescent="0.25">
      <c r="A89" s="289" t="s">
        <v>379</v>
      </c>
      <c r="B89" s="450" t="s">
        <v>403</v>
      </c>
      <c r="C89" s="450"/>
      <c r="D89" s="450"/>
      <c r="E89" s="451">
        <f t="shared" ref="E89:G90" si="14">E90</f>
        <v>228885.67</v>
      </c>
      <c r="F89" s="451">
        <f t="shared" si="14"/>
        <v>0</v>
      </c>
      <c r="G89" s="451">
        <f t="shared" si="14"/>
        <v>0</v>
      </c>
    </row>
    <row r="90" spans="1:7" ht="31.5" hidden="1" x14ac:dyDescent="0.25">
      <c r="A90" s="200" t="s">
        <v>372</v>
      </c>
      <c r="B90" s="311" t="s">
        <v>403</v>
      </c>
      <c r="C90" s="311" t="s">
        <v>361</v>
      </c>
      <c r="D90" s="311"/>
      <c r="E90" s="318">
        <f t="shared" si="14"/>
        <v>228885.67</v>
      </c>
      <c r="F90" s="318">
        <f t="shared" si="14"/>
        <v>0</v>
      </c>
      <c r="G90" s="318">
        <f t="shared" si="14"/>
        <v>0</v>
      </c>
    </row>
    <row r="91" spans="1:7" hidden="1" x14ac:dyDescent="0.25">
      <c r="A91" s="309" t="s">
        <v>399</v>
      </c>
      <c r="B91" s="311" t="s">
        <v>398</v>
      </c>
      <c r="C91" s="311" t="s">
        <v>361</v>
      </c>
      <c r="D91" s="311" t="s">
        <v>104</v>
      </c>
      <c r="E91" s="318">
        <v>228885.67</v>
      </c>
      <c r="F91" s="318"/>
      <c r="G91" s="318"/>
    </row>
    <row r="92" spans="1:7" ht="78.75" hidden="1" x14ac:dyDescent="0.25">
      <c r="A92" s="289" t="s">
        <v>478</v>
      </c>
      <c r="B92" s="450" t="s">
        <v>400</v>
      </c>
      <c r="C92" s="450"/>
      <c r="D92" s="450"/>
      <c r="E92" s="451">
        <f>E93</f>
        <v>65000</v>
      </c>
      <c r="F92" s="451">
        <f>F93</f>
        <v>0</v>
      </c>
      <c r="G92" s="451">
        <f>G93</f>
        <v>0</v>
      </c>
    </row>
    <row r="93" spans="1:7" ht="31.5" hidden="1" x14ac:dyDescent="0.25">
      <c r="A93" s="200" t="s">
        <v>372</v>
      </c>
      <c r="B93" s="311" t="s">
        <v>400</v>
      </c>
      <c r="C93" s="311" t="s">
        <v>361</v>
      </c>
      <c r="D93" s="311"/>
      <c r="E93" s="318">
        <f>E101</f>
        <v>65000</v>
      </c>
      <c r="F93" s="318">
        <f>F94</f>
        <v>0</v>
      </c>
      <c r="G93" s="318">
        <f>G94</f>
        <v>0</v>
      </c>
    </row>
    <row r="94" spans="1:7" hidden="1" x14ac:dyDescent="0.25">
      <c r="A94" s="309" t="s">
        <v>399</v>
      </c>
      <c r="B94" s="311" t="s">
        <v>400</v>
      </c>
      <c r="C94" s="311" t="s">
        <v>361</v>
      </c>
      <c r="D94" s="311" t="s">
        <v>104</v>
      </c>
      <c r="E94" s="318">
        <v>1247500</v>
      </c>
      <c r="F94" s="318">
        <v>0</v>
      </c>
      <c r="G94" s="318">
        <v>0</v>
      </c>
    </row>
    <row r="95" spans="1:7" ht="78.75" hidden="1" x14ac:dyDescent="0.25">
      <c r="A95" s="289" t="s">
        <v>379</v>
      </c>
      <c r="B95" s="450" t="s">
        <v>400</v>
      </c>
      <c r="C95" s="450"/>
      <c r="D95" s="450"/>
      <c r="E95" s="451">
        <f t="shared" ref="E95:G96" si="15">E96</f>
        <v>100000</v>
      </c>
      <c r="F95" s="451">
        <f t="shared" si="15"/>
        <v>0</v>
      </c>
      <c r="G95" s="451">
        <f t="shared" si="15"/>
        <v>0</v>
      </c>
    </row>
    <row r="96" spans="1:7" ht="31.5" hidden="1" x14ac:dyDescent="0.25">
      <c r="A96" s="200" t="s">
        <v>372</v>
      </c>
      <c r="B96" s="311" t="s">
        <v>400</v>
      </c>
      <c r="C96" s="311" t="s">
        <v>361</v>
      </c>
      <c r="D96" s="311"/>
      <c r="E96" s="318">
        <f t="shared" si="15"/>
        <v>100000</v>
      </c>
      <c r="F96" s="318">
        <f t="shared" si="15"/>
        <v>0</v>
      </c>
      <c r="G96" s="318">
        <f t="shared" si="15"/>
        <v>0</v>
      </c>
    </row>
    <row r="97" spans="1:7" hidden="1" x14ac:dyDescent="0.25">
      <c r="A97" s="309" t="s">
        <v>399</v>
      </c>
      <c r="B97" s="311" t="s">
        <v>400</v>
      </c>
      <c r="C97" s="311" t="s">
        <v>361</v>
      </c>
      <c r="D97" s="311" t="s">
        <v>104</v>
      </c>
      <c r="E97" s="318">
        <v>100000</v>
      </c>
      <c r="F97" s="318"/>
      <c r="G97" s="318"/>
    </row>
    <row r="98" spans="1:7" ht="31.5" hidden="1" x14ac:dyDescent="0.25">
      <c r="A98" s="28" t="s">
        <v>401</v>
      </c>
      <c r="B98" s="450" t="s">
        <v>402</v>
      </c>
      <c r="C98" s="450"/>
      <c r="D98" s="450"/>
      <c r="E98" s="451">
        <f>E100</f>
        <v>65000</v>
      </c>
      <c r="F98" s="451">
        <f>F100</f>
        <v>0</v>
      </c>
      <c r="G98" s="451">
        <f>G100</f>
        <v>0</v>
      </c>
    </row>
    <row r="99" spans="1:7" ht="78.75" hidden="1" x14ac:dyDescent="0.25">
      <c r="A99" s="289" t="s">
        <v>379</v>
      </c>
      <c r="B99" s="450" t="s">
        <v>403</v>
      </c>
      <c r="C99" s="450"/>
      <c r="D99" s="450"/>
      <c r="E99" s="451">
        <f t="shared" ref="E99:G100" si="16">E100</f>
        <v>65000</v>
      </c>
      <c r="F99" s="451">
        <f t="shared" si="16"/>
        <v>0</v>
      </c>
      <c r="G99" s="451">
        <f t="shared" si="16"/>
        <v>0</v>
      </c>
    </row>
    <row r="100" spans="1:7" ht="31.5" hidden="1" x14ac:dyDescent="0.25">
      <c r="A100" s="200" t="s">
        <v>372</v>
      </c>
      <c r="B100" s="311" t="s">
        <v>403</v>
      </c>
      <c r="C100" s="311" t="s">
        <v>361</v>
      </c>
      <c r="D100" s="311"/>
      <c r="E100" s="318">
        <f t="shared" si="16"/>
        <v>65000</v>
      </c>
      <c r="F100" s="318">
        <f t="shared" si="16"/>
        <v>0</v>
      </c>
      <c r="G100" s="318">
        <f t="shared" si="16"/>
        <v>0</v>
      </c>
    </row>
    <row r="101" spans="1:7" hidden="1" x14ac:dyDescent="0.25">
      <c r="A101" s="309" t="s">
        <v>399</v>
      </c>
      <c r="B101" s="311" t="s">
        <v>400</v>
      </c>
      <c r="C101" s="311" t="s">
        <v>361</v>
      </c>
      <c r="D101" s="311" t="s">
        <v>104</v>
      </c>
      <c r="E101" s="318">
        <v>65000</v>
      </c>
      <c r="F101" s="318"/>
      <c r="G101" s="318"/>
    </row>
    <row r="102" spans="1:7" ht="78.75" x14ac:dyDescent="0.25">
      <c r="A102" s="289" t="s">
        <v>702</v>
      </c>
      <c r="B102" s="450" t="s">
        <v>479</v>
      </c>
      <c r="C102" s="450"/>
      <c r="D102" s="450"/>
      <c r="E102" s="451">
        <f>E103</f>
        <v>0</v>
      </c>
      <c r="F102" s="451">
        <f>F103</f>
        <v>0</v>
      </c>
      <c r="G102" s="451">
        <f>G103</f>
        <v>0</v>
      </c>
    </row>
    <row r="103" spans="1:7" ht="31.5" x14ac:dyDescent="0.25">
      <c r="A103" s="501" t="s">
        <v>354</v>
      </c>
      <c r="B103" s="311" t="s">
        <v>479</v>
      </c>
      <c r="C103" s="311" t="s">
        <v>361</v>
      </c>
      <c r="D103" s="311"/>
      <c r="E103" s="318">
        <f>E111</f>
        <v>0</v>
      </c>
      <c r="F103" s="318">
        <f>F104</f>
        <v>0</v>
      </c>
      <c r="G103" s="318">
        <f>G104</f>
        <v>0</v>
      </c>
    </row>
    <row r="104" spans="1:7" x14ac:dyDescent="0.25">
      <c r="A104" s="309" t="s">
        <v>399</v>
      </c>
      <c r="B104" s="311" t="s">
        <v>479</v>
      </c>
      <c r="C104" s="311" t="s">
        <v>361</v>
      </c>
      <c r="D104" s="311" t="s">
        <v>104</v>
      </c>
      <c r="E104" s="318">
        <v>1247500</v>
      </c>
      <c r="F104" s="318">
        <v>0</v>
      </c>
      <c r="G104" s="318">
        <v>0</v>
      </c>
    </row>
    <row r="105" spans="1:7" ht="78.75" hidden="1" x14ac:dyDescent="0.25">
      <c r="A105" s="289" t="s">
        <v>379</v>
      </c>
      <c r="B105" s="450" t="s">
        <v>400</v>
      </c>
      <c r="C105" s="450"/>
      <c r="D105" s="450"/>
      <c r="E105" s="451">
        <f t="shared" ref="E105:G106" si="17">E106</f>
        <v>100000</v>
      </c>
      <c r="F105" s="451">
        <f t="shared" si="17"/>
        <v>0</v>
      </c>
      <c r="G105" s="451">
        <f t="shared" si="17"/>
        <v>0</v>
      </c>
    </row>
    <row r="106" spans="1:7" ht="31.5" hidden="1" x14ac:dyDescent="0.25">
      <c r="A106" s="200" t="s">
        <v>372</v>
      </c>
      <c r="B106" s="311" t="s">
        <v>400</v>
      </c>
      <c r="C106" s="311" t="s">
        <v>361</v>
      </c>
      <c r="D106" s="311"/>
      <c r="E106" s="318">
        <f t="shared" si="17"/>
        <v>100000</v>
      </c>
      <c r="F106" s="318">
        <f t="shared" si="17"/>
        <v>0</v>
      </c>
      <c r="G106" s="318">
        <f t="shared" si="17"/>
        <v>0</v>
      </c>
    </row>
    <row r="107" spans="1:7" hidden="1" x14ac:dyDescent="0.25">
      <c r="A107" s="309" t="s">
        <v>399</v>
      </c>
      <c r="B107" s="311" t="s">
        <v>400</v>
      </c>
      <c r="C107" s="311" t="s">
        <v>361</v>
      </c>
      <c r="D107" s="311" t="s">
        <v>104</v>
      </c>
      <c r="E107" s="318">
        <v>100000</v>
      </c>
      <c r="F107" s="318"/>
      <c r="G107" s="318"/>
    </row>
    <row r="108" spans="1:7" ht="31.5" hidden="1" x14ac:dyDescent="0.25">
      <c r="A108" s="28" t="s">
        <v>401</v>
      </c>
      <c r="B108" s="450" t="s">
        <v>402</v>
      </c>
      <c r="C108" s="450"/>
      <c r="D108" s="450"/>
      <c r="E108" s="451">
        <f>E110</f>
        <v>0</v>
      </c>
      <c r="F108" s="451">
        <f>F110</f>
        <v>0</v>
      </c>
      <c r="G108" s="451">
        <f>G110</f>
        <v>0</v>
      </c>
    </row>
    <row r="109" spans="1:7" ht="78.75" hidden="1" x14ac:dyDescent="0.25">
      <c r="A109" s="289" t="s">
        <v>379</v>
      </c>
      <c r="B109" s="450" t="s">
        <v>403</v>
      </c>
      <c r="C109" s="450"/>
      <c r="D109" s="450"/>
      <c r="E109" s="451">
        <f t="shared" ref="E109:G110" si="18">E110</f>
        <v>0</v>
      </c>
      <c r="F109" s="451">
        <f t="shared" si="18"/>
        <v>0</v>
      </c>
      <c r="G109" s="451">
        <f t="shared" si="18"/>
        <v>0</v>
      </c>
    </row>
    <row r="110" spans="1:7" ht="31.5" hidden="1" x14ac:dyDescent="0.25">
      <c r="A110" s="200" t="s">
        <v>372</v>
      </c>
      <c r="B110" s="311" t="s">
        <v>403</v>
      </c>
      <c r="C110" s="311" t="s">
        <v>361</v>
      </c>
      <c r="D110" s="311"/>
      <c r="E110" s="318">
        <f t="shared" si="18"/>
        <v>0</v>
      </c>
      <c r="F110" s="318">
        <f t="shared" si="18"/>
        <v>0</v>
      </c>
      <c r="G110" s="318">
        <f t="shared" si="18"/>
        <v>0</v>
      </c>
    </row>
    <row r="111" spans="1:7" ht="19.5" hidden="1" customHeight="1" x14ac:dyDescent="0.25">
      <c r="A111" s="309" t="s">
        <v>399</v>
      </c>
      <c r="B111" s="311" t="s">
        <v>479</v>
      </c>
      <c r="C111" s="311" t="s">
        <v>361</v>
      </c>
      <c r="D111" s="311" t="s">
        <v>104</v>
      </c>
      <c r="E111" s="318">
        <v>0</v>
      </c>
      <c r="F111" s="318">
        <v>0</v>
      </c>
      <c r="G111" s="318">
        <v>0</v>
      </c>
    </row>
    <row r="112" spans="1:7" ht="33" customHeight="1" x14ac:dyDescent="0.25">
      <c r="A112" s="28" t="s">
        <v>725</v>
      </c>
      <c r="B112" s="450" t="s">
        <v>405</v>
      </c>
      <c r="C112" s="450"/>
      <c r="D112" s="450"/>
      <c r="E112" s="451">
        <f>E114</f>
        <v>0</v>
      </c>
      <c r="F112" s="451">
        <f>F114</f>
        <v>0</v>
      </c>
      <c r="G112" s="451">
        <f>G114</f>
        <v>0</v>
      </c>
    </row>
    <row r="113" spans="1:7" ht="76.5" customHeight="1" x14ac:dyDescent="0.25">
      <c r="A113" s="289" t="s">
        <v>702</v>
      </c>
      <c r="B113" s="450" t="s">
        <v>406</v>
      </c>
      <c r="C113" s="450"/>
      <c r="D113" s="450"/>
      <c r="E113" s="451">
        <f t="shared" ref="E113:G114" si="19">E114</f>
        <v>0</v>
      </c>
      <c r="F113" s="451">
        <f t="shared" si="19"/>
        <v>0</v>
      </c>
      <c r="G113" s="451">
        <f t="shared" si="19"/>
        <v>0</v>
      </c>
    </row>
    <row r="114" spans="1:7" ht="37.5" customHeight="1" x14ac:dyDescent="0.25">
      <c r="A114" s="501" t="s">
        <v>354</v>
      </c>
      <c r="B114" s="311" t="s">
        <v>406</v>
      </c>
      <c r="C114" s="311" t="s">
        <v>361</v>
      </c>
      <c r="D114" s="311"/>
      <c r="E114" s="318">
        <f t="shared" si="19"/>
        <v>0</v>
      </c>
      <c r="F114" s="318">
        <f t="shared" si="19"/>
        <v>0</v>
      </c>
      <c r="G114" s="318">
        <f t="shared" si="19"/>
        <v>0</v>
      </c>
    </row>
    <row r="115" spans="1:7" ht="22.5" customHeight="1" x14ac:dyDescent="0.25">
      <c r="A115" s="309" t="s">
        <v>399</v>
      </c>
      <c r="B115" s="311" t="s">
        <v>406</v>
      </c>
      <c r="C115" s="311" t="s">
        <v>361</v>
      </c>
      <c r="D115" s="311" t="s">
        <v>104</v>
      </c>
      <c r="E115" s="318"/>
      <c r="F115" s="318">
        <v>0</v>
      </c>
      <c r="G115" s="318">
        <v>0</v>
      </c>
    </row>
    <row r="116" spans="1:7" ht="31.5" x14ac:dyDescent="0.25">
      <c r="A116" s="28" t="s">
        <v>407</v>
      </c>
      <c r="B116" s="450" t="s">
        <v>408</v>
      </c>
      <c r="C116" s="450"/>
      <c r="D116" s="450"/>
      <c r="E116" s="451">
        <f t="shared" ref="E116:G119" si="20">E117</f>
        <v>1000</v>
      </c>
      <c r="F116" s="451">
        <f t="shared" si="20"/>
        <v>1000</v>
      </c>
      <c r="G116" s="451">
        <f t="shared" si="20"/>
        <v>1000</v>
      </c>
    </row>
    <row r="117" spans="1:7" ht="31.5" hidden="1" x14ac:dyDescent="0.25">
      <c r="A117" s="452" t="s">
        <v>480</v>
      </c>
      <c r="B117" s="450" t="s">
        <v>481</v>
      </c>
      <c r="C117" s="450"/>
      <c r="D117" s="450"/>
      <c r="E117" s="451">
        <f t="shared" si="20"/>
        <v>1000</v>
      </c>
      <c r="F117" s="451">
        <f t="shared" si="20"/>
        <v>1000</v>
      </c>
      <c r="G117" s="451">
        <f t="shared" si="20"/>
        <v>1000</v>
      </c>
    </row>
    <row r="118" spans="1:7" ht="78.75" x14ac:dyDescent="0.25">
      <c r="A118" s="289" t="s">
        <v>702</v>
      </c>
      <c r="B118" s="450" t="s">
        <v>638</v>
      </c>
      <c r="C118" s="450"/>
      <c r="D118" s="450"/>
      <c r="E118" s="451">
        <f t="shared" si="20"/>
        <v>1000</v>
      </c>
      <c r="F118" s="451">
        <f t="shared" si="20"/>
        <v>1000</v>
      </c>
      <c r="G118" s="451">
        <f t="shared" si="20"/>
        <v>1000</v>
      </c>
    </row>
    <row r="119" spans="1:7" ht="31.5" x14ac:dyDescent="0.25">
      <c r="A119" s="501" t="s">
        <v>354</v>
      </c>
      <c r="B119" s="311" t="s">
        <v>638</v>
      </c>
      <c r="C119" s="311" t="s">
        <v>361</v>
      </c>
      <c r="D119" s="311"/>
      <c r="E119" s="318">
        <f t="shared" si="20"/>
        <v>1000</v>
      </c>
      <c r="F119" s="318">
        <f t="shared" si="20"/>
        <v>1000</v>
      </c>
      <c r="G119" s="318">
        <f t="shared" si="20"/>
        <v>1000</v>
      </c>
    </row>
    <row r="120" spans="1:7" ht="31.5" x14ac:dyDescent="0.25">
      <c r="A120" s="309" t="s">
        <v>344</v>
      </c>
      <c r="B120" s="311" t="s">
        <v>638</v>
      </c>
      <c r="C120" s="311" t="s">
        <v>361</v>
      </c>
      <c r="D120" s="311" t="s">
        <v>343</v>
      </c>
      <c r="E120" s="318">
        <v>1000</v>
      </c>
      <c r="F120" s="318">
        <v>1000</v>
      </c>
      <c r="G120" s="318">
        <v>1000</v>
      </c>
    </row>
    <row r="121" spans="1:7" ht="47.25" x14ac:dyDescent="0.25">
      <c r="A121" s="444" t="s">
        <v>409</v>
      </c>
      <c r="B121" s="450" t="s">
        <v>410</v>
      </c>
      <c r="C121" s="450"/>
      <c r="D121" s="450"/>
      <c r="E121" s="451">
        <f>E130+E152</f>
        <v>75514</v>
      </c>
      <c r="F121" s="451">
        <f>F126+F130+F152</f>
        <v>30000</v>
      </c>
      <c r="G121" s="451">
        <f>G126+G130+G152</f>
        <v>30000</v>
      </c>
    </row>
    <row r="122" spans="1:7" ht="31.5" hidden="1" x14ac:dyDescent="0.25">
      <c r="A122" s="456" t="s">
        <v>411</v>
      </c>
      <c r="B122" s="450" t="s">
        <v>412</v>
      </c>
      <c r="C122" s="450"/>
      <c r="D122" s="450"/>
      <c r="E122" s="451">
        <f>E124</f>
        <v>0</v>
      </c>
      <c r="F122" s="451">
        <f>F124</f>
        <v>0</v>
      </c>
      <c r="G122" s="451">
        <f>G124</f>
        <v>0</v>
      </c>
    </row>
    <row r="123" spans="1:7" ht="78.75" hidden="1" x14ac:dyDescent="0.25">
      <c r="A123" s="289" t="s">
        <v>379</v>
      </c>
      <c r="B123" s="450" t="s">
        <v>413</v>
      </c>
      <c r="C123" s="450"/>
      <c r="D123" s="450"/>
      <c r="E123" s="451">
        <f t="shared" ref="E123:G124" si="21">E124</f>
        <v>0</v>
      </c>
      <c r="F123" s="451">
        <f t="shared" si="21"/>
        <v>0</v>
      </c>
      <c r="G123" s="451">
        <f t="shared" si="21"/>
        <v>0</v>
      </c>
    </row>
    <row r="124" spans="1:7" ht="31.5" hidden="1" x14ac:dyDescent="0.25">
      <c r="A124" s="200" t="s">
        <v>372</v>
      </c>
      <c r="B124" s="311" t="s">
        <v>413</v>
      </c>
      <c r="C124" s="311" t="s">
        <v>361</v>
      </c>
      <c r="D124" s="311"/>
      <c r="E124" s="318">
        <f t="shared" si="21"/>
        <v>0</v>
      </c>
      <c r="F124" s="318">
        <f t="shared" si="21"/>
        <v>0</v>
      </c>
      <c r="G124" s="318">
        <f t="shared" si="21"/>
        <v>0</v>
      </c>
    </row>
    <row r="125" spans="1:7" hidden="1" x14ac:dyDescent="0.25">
      <c r="A125" s="309" t="s">
        <v>414</v>
      </c>
      <c r="B125" s="311" t="s">
        <v>413</v>
      </c>
      <c r="C125" s="311" t="s">
        <v>361</v>
      </c>
      <c r="D125" s="311" t="s">
        <v>415</v>
      </c>
      <c r="E125" s="318"/>
      <c r="F125" s="318"/>
      <c r="G125" s="318"/>
    </row>
    <row r="126" spans="1:7" ht="68.25" customHeight="1" x14ac:dyDescent="0.25">
      <c r="A126" s="539" t="s">
        <v>707</v>
      </c>
      <c r="B126" s="450" t="s">
        <v>705</v>
      </c>
      <c r="C126" s="450"/>
      <c r="D126" s="450"/>
      <c r="E126" s="451">
        <f>E127+E139+E142+E145</f>
        <v>56000</v>
      </c>
      <c r="F126" s="451">
        <f>F127</f>
        <v>10000</v>
      </c>
      <c r="G126" s="451">
        <f>G127</f>
        <v>10000</v>
      </c>
    </row>
    <row r="127" spans="1:7" ht="78.75" x14ac:dyDescent="0.25">
      <c r="A127" s="289" t="s">
        <v>702</v>
      </c>
      <c r="B127" s="450" t="s">
        <v>706</v>
      </c>
      <c r="C127" s="450"/>
      <c r="D127" s="450"/>
      <c r="E127" s="451">
        <f t="shared" ref="E127:G128" si="22">E128</f>
        <v>55000</v>
      </c>
      <c r="F127" s="451">
        <f t="shared" si="22"/>
        <v>10000</v>
      </c>
      <c r="G127" s="451">
        <f t="shared" si="22"/>
        <v>10000</v>
      </c>
    </row>
    <row r="128" spans="1:7" ht="31.5" x14ac:dyDescent="0.25">
      <c r="A128" s="501" t="s">
        <v>354</v>
      </c>
      <c r="B128" s="311" t="s">
        <v>706</v>
      </c>
      <c r="C128" s="311" t="s">
        <v>361</v>
      </c>
      <c r="D128" s="311"/>
      <c r="E128" s="318">
        <f t="shared" si="22"/>
        <v>55000</v>
      </c>
      <c r="F128" s="318">
        <f t="shared" si="22"/>
        <v>10000</v>
      </c>
      <c r="G128" s="318">
        <f t="shared" si="22"/>
        <v>10000</v>
      </c>
    </row>
    <row r="129" spans="1:7" x14ac:dyDescent="0.25">
      <c r="A129" s="309" t="s">
        <v>107</v>
      </c>
      <c r="B129" s="311" t="s">
        <v>706</v>
      </c>
      <c r="C129" s="311" t="s">
        <v>361</v>
      </c>
      <c r="D129" s="311" t="s">
        <v>108</v>
      </c>
      <c r="E129" s="318">
        <v>55000</v>
      </c>
      <c r="F129" s="318">
        <v>10000</v>
      </c>
      <c r="G129" s="318">
        <v>10000</v>
      </c>
    </row>
    <row r="130" spans="1:7" x14ac:dyDescent="0.25">
      <c r="A130" s="444" t="s">
        <v>483</v>
      </c>
      <c r="B130" s="450" t="s">
        <v>417</v>
      </c>
      <c r="C130" s="450"/>
      <c r="D130" s="450"/>
      <c r="E130" s="451">
        <f>E131+E143+E146+E149</f>
        <v>66000</v>
      </c>
      <c r="F130" s="451">
        <f>F131+F143+F146+F149</f>
        <v>20000</v>
      </c>
      <c r="G130" s="451">
        <f>G131+G143+G146+G149</f>
        <v>20000</v>
      </c>
    </row>
    <row r="131" spans="1:7" ht="78.75" x14ac:dyDescent="0.25">
      <c r="A131" s="289" t="s">
        <v>702</v>
      </c>
      <c r="B131" s="450" t="s">
        <v>482</v>
      </c>
      <c r="C131" s="450"/>
      <c r="D131" s="450"/>
      <c r="E131" s="451">
        <f t="shared" ref="E131:G132" si="23">E132</f>
        <v>55000</v>
      </c>
      <c r="F131" s="451">
        <f t="shared" si="23"/>
        <v>10000</v>
      </c>
      <c r="G131" s="451">
        <f t="shared" si="23"/>
        <v>10000</v>
      </c>
    </row>
    <row r="132" spans="1:7" ht="31.5" x14ac:dyDescent="0.25">
      <c r="A132" s="501" t="s">
        <v>354</v>
      </c>
      <c r="B132" s="311" t="s">
        <v>482</v>
      </c>
      <c r="C132" s="311" t="s">
        <v>361</v>
      </c>
      <c r="D132" s="311"/>
      <c r="E132" s="318">
        <f t="shared" si="23"/>
        <v>55000</v>
      </c>
      <c r="F132" s="318">
        <f t="shared" si="23"/>
        <v>10000</v>
      </c>
      <c r="G132" s="318">
        <f t="shared" si="23"/>
        <v>10000</v>
      </c>
    </row>
    <row r="133" spans="1:7" x14ac:dyDescent="0.25">
      <c r="A133" s="309" t="s">
        <v>114</v>
      </c>
      <c r="B133" s="311" t="s">
        <v>482</v>
      </c>
      <c r="C133" s="311" t="s">
        <v>361</v>
      </c>
      <c r="D133" s="311" t="s">
        <v>115</v>
      </c>
      <c r="E133" s="318">
        <v>55000</v>
      </c>
      <c r="F133" s="318">
        <v>10000</v>
      </c>
      <c r="G133" s="318">
        <v>10000</v>
      </c>
    </row>
    <row r="134" spans="1:7" ht="31.5" hidden="1" x14ac:dyDescent="0.25">
      <c r="A134" s="444" t="s">
        <v>416</v>
      </c>
      <c r="B134" s="450" t="s">
        <v>417</v>
      </c>
      <c r="C134" s="450"/>
      <c r="D134" s="450"/>
      <c r="E134" s="451">
        <f>E135+E138+E141</f>
        <v>0</v>
      </c>
      <c r="F134" s="451">
        <f>F135+F138+F141</f>
        <v>0</v>
      </c>
      <c r="G134" s="451">
        <f>G135+G138+G141</f>
        <v>0</v>
      </c>
    </row>
    <row r="135" spans="1:7" ht="31.5" hidden="1" x14ac:dyDescent="0.25">
      <c r="A135" s="309" t="s">
        <v>418</v>
      </c>
      <c r="B135" s="311" t="s">
        <v>419</v>
      </c>
      <c r="C135" s="311"/>
      <c r="D135" s="311"/>
      <c r="E135" s="318">
        <f t="shared" ref="E135:G136" si="24">E136</f>
        <v>0</v>
      </c>
      <c r="F135" s="318">
        <f t="shared" si="24"/>
        <v>0</v>
      </c>
      <c r="G135" s="318">
        <f t="shared" si="24"/>
        <v>0</v>
      </c>
    </row>
    <row r="136" spans="1:7" ht="94.5" hidden="1" x14ac:dyDescent="0.25">
      <c r="A136" s="309" t="s">
        <v>357</v>
      </c>
      <c r="B136" s="311" t="s">
        <v>419</v>
      </c>
      <c r="C136" s="311" t="s">
        <v>359</v>
      </c>
      <c r="D136" s="311"/>
      <c r="E136" s="318">
        <f t="shared" si="24"/>
        <v>0</v>
      </c>
      <c r="F136" s="318">
        <f t="shared" si="24"/>
        <v>0</v>
      </c>
      <c r="G136" s="318">
        <f t="shared" si="24"/>
        <v>0</v>
      </c>
    </row>
    <row r="137" spans="1:7" hidden="1" x14ac:dyDescent="0.25">
      <c r="A137" s="309" t="s">
        <v>114</v>
      </c>
      <c r="B137" s="311" t="s">
        <v>419</v>
      </c>
      <c r="C137" s="311" t="s">
        <v>359</v>
      </c>
      <c r="D137" s="311" t="s">
        <v>115</v>
      </c>
      <c r="E137" s="318"/>
      <c r="F137" s="318"/>
      <c r="G137" s="318"/>
    </row>
    <row r="138" spans="1:7" ht="31.5" hidden="1" x14ac:dyDescent="0.25">
      <c r="A138" s="309" t="s">
        <v>386</v>
      </c>
      <c r="B138" s="311" t="s">
        <v>420</v>
      </c>
      <c r="C138" s="311"/>
      <c r="D138" s="311"/>
      <c r="E138" s="318">
        <f t="shared" ref="E138:G139" si="25">E139</f>
        <v>0</v>
      </c>
      <c r="F138" s="318">
        <f t="shared" si="25"/>
        <v>0</v>
      </c>
      <c r="G138" s="318">
        <f t="shared" si="25"/>
        <v>0</v>
      </c>
    </row>
    <row r="139" spans="1:7" ht="31.5" hidden="1" x14ac:dyDescent="0.25">
      <c r="A139" s="200" t="s">
        <v>372</v>
      </c>
      <c r="B139" s="311" t="s">
        <v>420</v>
      </c>
      <c r="C139" s="311" t="s">
        <v>361</v>
      </c>
      <c r="D139" s="311"/>
      <c r="E139" s="318">
        <f t="shared" si="25"/>
        <v>0</v>
      </c>
      <c r="F139" s="318">
        <f t="shared" si="25"/>
        <v>0</v>
      </c>
      <c r="G139" s="318">
        <f t="shared" si="25"/>
        <v>0</v>
      </c>
    </row>
    <row r="140" spans="1:7" hidden="1" x14ac:dyDescent="0.25">
      <c r="A140" s="309" t="s">
        <v>114</v>
      </c>
      <c r="B140" s="311" t="s">
        <v>420</v>
      </c>
      <c r="C140" s="311" t="s">
        <v>361</v>
      </c>
      <c r="D140" s="311" t="s">
        <v>115</v>
      </c>
      <c r="E140" s="318"/>
      <c r="F140" s="318"/>
      <c r="G140" s="318"/>
    </row>
    <row r="141" spans="1:7" hidden="1" x14ac:dyDescent="0.25">
      <c r="A141" s="200" t="s">
        <v>373</v>
      </c>
      <c r="B141" s="311" t="s">
        <v>420</v>
      </c>
      <c r="C141" s="311" t="s">
        <v>374</v>
      </c>
      <c r="D141" s="311"/>
      <c r="E141" s="318"/>
      <c r="F141" s="318"/>
      <c r="G141" s="318"/>
    </row>
    <row r="142" spans="1:7" hidden="1" x14ac:dyDescent="0.25">
      <c r="A142" s="309" t="s">
        <v>114</v>
      </c>
      <c r="B142" s="311" t="s">
        <v>420</v>
      </c>
      <c r="C142" s="311" t="s">
        <v>374</v>
      </c>
      <c r="D142" s="311" t="s">
        <v>115</v>
      </c>
      <c r="E142" s="318"/>
      <c r="F142" s="318"/>
      <c r="G142" s="318"/>
    </row>
    <row r="143" spans="1:7" ht="78.75" x14ac:dyDescent="0.25">
      <c r="A143" s="289" t="s">
        <v>702</v>
      </c>
      <c r="B143" s="450" t="s">
        <v>484</v>
      </c>
      <c r="C143" s="450"/>
      <c r="D143" s="450"/>
      <c r="E143" s="451">
        <f t="shared" ref="E143:G144" si="26">E144</f>
        <v>1000</v>
      </c>
      <c r="F143" s="451">
        <f t="shared" si="26"/>
        <v>10000</v>
      </c>
      <c r="G143" s="451">
        <f t="shared" si="26"/>
        <v>10000</v>
      </c>
    </row>
    <row r="144" spans="1:7" ht="31.5" x14ac:dyDescent="0.25">
      <c r="A144" s="501" t="s">
        <v>354</v>
      </c>
      <c r="B144" s="311" t="s">
        <v>484</v>
      </c>
      <c r="C144" s="311" t="s">
        <v>361</v>
      </c>
      <c r="D144" s="311"/>
      <c r="E144" s="318">
        <f t="shared" si="26"/>
        <v>1000</v>
      </c>
      <c r="F144" s="318">
        <f t="shared" si="26"/>
        <v>10000</v>
      </c>
      <c r="G144" s="318">
        <f t="shared" si="26"/>
        <v>10000</v>
      </c>
    </row>
    <row r="145" spans="1:7" x14ac:dyDescent="0.25">
      <c r="A145" s="309" t="s">
        <v>114</v>
      </c>
      <c r="B145" s="311" t="s">
        <v>484</v>
      </c>
      <c r="C145" s="311" t="s">
        <v>361</v>
      </c>
      <c r="D145" s="311" t="s">
        <v>115</v>
      </c>
      <c r="E145" s="318">
        <v>1000</v>
      </c>
      <c r="F145" s="318">
        <v>10000</v>
      </c>
      <c r="G145" s="318">
        <v>10000</v>
      </c>
    </row>
    <row r="146" spans="1:7" ht="78.75" hidden="1" x14ac:dyDescent="0.25">
      <c r="A146" s="289" t="s">
        <v>478</v>
      </c>
      <c r="B146" s="450" t="s">
        <v>485</v>
      </c>
      <c r="C146" s="450"/>
      <c r="D146" s="450"/>
      <c r="E146" s="451">
        <f t="shared" ref="E146:G147" si="27">E147</f>
        <v>1000</v>
      </c>
      <c r="F146" s="451">
        <f t="shared" si="27"/>
        <v>0</v>
      </c>
      <c r="G146" s="451">
        <f t="shared" si="27"/>
        <v>0</v>
      </c>
    </row>
    <row r="147" spans="1:7" ht="31.5" hidden="1" x14ac:dyDescent="0.25">
      <c r="A147" s="200" t="s">
        <v>372</v>
      </c>
      <c r="B147" s="311" t="s">
        <v>485</v>
      </c>
      <c r="C147" s="311" t="s">
        <v>361</v>
      </c>
      <c r="D147" s="311"/>
      <c r="E147" s="318">
        <f t="shared" si="27"/>
        <v>1000</v>
      </c>
      <c r="F147" s="318">
        <f t="shared" si="27"/>
        <v>0</v>
      </c>
      <c r="G147" s="318">
        <f t="shared" si="27"/>
        <v>0</v>
      </c>
    </row>
    <row r="148" spans="1:7" hidden="1" x14ac:dyDescent="0.25">
      <c r="A148" s="309" t="s">
        <v>114</v>
      </c>
      <c r="B148" s="311" t="s">
        <v>485</v>
      </c>
      <c r="C148" s="311" t="s">
        <v>361</v>
      </c>
      <c r="D148" s="311" t="s">
        <v>115</v>
      </c>
      <c r="E148" s="318">
        <v>1000</v>
      </c>
      <c r="F148" s="318">
        <v>0</v>
      </c>
      <c r="G148" s="318">
        <v>0</v>
      </c>
    </row>
    <row r="149" spans="1:7" ht="78.75" hidden="1" x14ac:dyDescent="0.25">
      <c r="A149" s="289" t="s">
        <v>478</v>
      </c>
      <c r="B149" s="450" t="s">
        <v>486</v>
      </c>
      <c r="C149" s="450"/>
      <c r="D149" s="450"/>
      <c r="E149" s="451">
        <f t="shared" ref="E149:G150" si="28">E150</f>
        <v>9000</v>
      </c>
      <c r="F149" s="451">
        <f t="shared" si="28"/>
        <v>0</v>
      </c>
      <c r="G149" s="451">
        <f t="shared" si="28"/>
        <v>0</v>
      </c>
    </row>
    <row r="150" spans="1:7" ht="31.5" hidden="1" x14ac:dyDescent="0.25">
      <c r="A150" s="200" t="s">
        <v>372</v>
      </c>
      <c r="B150" s="311" t="s">
        <v>486</v>
      </c>
      <c r="C150" s="311" t="s">
        <v>361</v>
      </c>
      <c r="D150" s="311"/>
      <c r="E150" s="318">
        <f t="shared" si="28"/>
        <v>9000</v>
      </c>
      <c r="F150" s="318">
        <f t="shared" si="28"/>
        <v>0</v>
      </c>
      <c r="G150" s="318">
        <f t="shared" si="28"/>
        <v>0</v>
      </c>
    </row>
    <row r="151" spans="1:7" hidden="1" x14ac:dyDescent="0.25">
      <c r="A151" s="309" t="s">
        <v>114</v>
      </c>
      <c r="B151" s="311" t="s">
        <v>486</v>
      </c>
      <c r="C151" s="311" t="s">
        <v>361</v>
      </c>
      <c r="D151" s="311" t="s">
        <v>115</v>
      </c>
      <c r="E151" s="318">
        <v>9000</v>
      </c>
      <c r="F151" s="318">
        <v>0</v>
      </c>
      <c r="G151" s="318">
        <v>0</v>
      </c>
    </row>
    <row r="152" spans="1:7" ht="47.25" x14ac:dyDescent="0.25">
      <c r="A152" s="444" t="s">
        <v>487</v>
      </c>
      <c r="B152" s="450" t="s">
        <v>421</v>
      </c>
      <c r="C152" s="450"/>
      <c r="D152" s="450"/>
      <c r="E152" s="451">
        <f>E153+E156</f>
        <v>9514</v>
      </c>
      <c r="F152" s="451">
        <f>F153+F156</f>
        <v>0</v>
      </c>
      <c r="G152" s="451">
        <f>G153+G156</f>
        <v>0</v>
      </c>
    </row>
    <row r="153" spans="1:7" ht="78.75" hidden="1" x14ac:dyDescent="0.25">
      <c r="A153" s="289" t="s">
        <v>702</v>
      </c>
      <c r="B153" s="311" t="s">
        <v>422</v>
      </c>
      <c r="C153" s="311"/>
      <c r="D153" s="311"/>
      <c r="E153" s="451">
        <f t="shared" ref="E153:G154" si="29">E154</f>
        <v>7198</v>
      </c>
      <c r="F153" s="451">
        <f t="shared" si="29"/>
        <v>0</v>
      </c>
      <c r="G153" s="451">
        <f t="shared" si="29"/>
        <v>0</v>
      </c>
    </row>
    <row r="154" spans="1:7" ht="31.5" hidden="1" x14ac:dyDescent="0.25">
      <c r="A154" s="501" t="s">
        <v>354</v>
      </c>
      <c r="B154" s="311" t="s">
        <v>422</v>
      </c>
      <c r="C154" s="311" t="s">
        <v>361</v>
      </c>
      <c r="D154" s="311"/>
      <c r="E154" s="318">
        <f t="shared" si="29"/>
        <v>7198</v>
      </c>
      <c r="F154" s="318">
        <f t="shared" si="29"/>
        <v>0</v>
      </c>
      <c r="G154" s="318">
        <f t="shared" si="29"/>
        <v>0</v>
      </c>
    </row>
    <row r="155" spans="1:7" hidden="1" x14ac:dyDescent="0.25">
      <c r="A155" s="309" t="s">
        <v>114</v>
      </c>
      <c r="B155" s="311" t="s">
        <v>422</v>
      </c>
      <c r="C155" s="311" t="s">
        <v>361</v>
      </c>
      <c r="D155" s="311" t="s">
        <v>115</v>
      </c>
      <c r="E155" s="318">
        <v>7198</v>
      </c>
      <c r="F155" s="318">
        <v>0</v>
      </c>
      <c r="G155" s="318">
        <v>0</v>
      </c>
    </row>
    <row r="156" spans="1:7" ht="78.75" x14ac:dyDescent="0.25">
      <c r="A156" s="289" t="s">
        <v>702</v>
      </c>
      <c r="B156" s="311" t="s">
        <v>488</v>
      </c>
      <c r="C156" s="311"/>
      <c r="D156" s="311"/>
      <c r="E156" s="451">
        <f t="shared" ref="E156:G157" si="30">E157</f>
        <v>2316</v>
      </c>
      <c r="F156" s="451">
        <f t="shared" si="30"/>
        <v>0</v>
      </c>
      <c r="G156" s="451">
        <f t="shared" si="30"/>
        <v>0</v>
      </c>
    </row>
    <row r="157" spans="1:7" ht="31.5" x14ac:dyDescent="0.25">
      <c r="A157" s="501" t="s">
        <v>354</v>
      </c>
      <c r="B157" s="311" t="s">
        <v>488</v>
      </c>
      <c r="C157" s="311" t="s">
        <v>361</v>
      </c>
      <c r="D157" s="311"/>
      <c r="E157" s="318">
        <f t="shared" si="30"/>
        <v>2316</v>
      </c>
      <c r="F157" s="318">
        <f t="shared" si="30"/>
        <v>0</v>
      </c>
      <c r="G157" s="318">
        <f t="shared" si="30"/>
        <v>0</v>
      </c>
    </row>
    <row r="158" spans="1:7" x14ac:dyDescent="0.25">
      <c r="A158" s="309" t="s">
        <v>114</v>
      </c>
      <c r="B158" s="311" t="s">
        <v>488</v>
      </c>
      <c r="C158" s="311" t="s">
        <v>361</v>
      </c>
      <c r="D158" s="311" t="s">
        <v>115</v>
      </c>
      <c r="E158" s="318">
        <v>2316</v>
      </c>
      <c r="F158" s="318">
        <v>0</v>
      </c>
      <c r="G158" s="318">
        <v>0</v>
      </c>
    </row>
    <row r="159" spans="1:7" ht="38.25" customHeight="1" x14ac:dyDescent="0.25">
      <c r="A159" s="444" t="s">
        <v>423</v>
      </c>
      <c r="B159" s="450" t="s">
        <v>424</v>
      </c>
      <c r="C159" s="450"/>
      <c r="D159" s="450"/>
      <c r="E159" s="451">
        <f>E160+E167+E179+E197+E201</f>
        <v>657462.13</v>
      </c>
      <c r="F159" s="451">
        <f>F160+F167+F179+F193+F197+F201+F205</f>
        <v>1810270</v>
      </c>
      <c r="G159" s="451">
        <f>G160+G167+G179+G193+G197+G201+G205</f>
        <v>1560270</v>
      </c>
    </row>
    <row r="160" spans="1:7" ht="24" customHeight="1" x14ac:dyDescent="0.25">
      <c r="A160" s="456" t="s">
        <v>425</v>
      </c>
      <c r="B160" s="450" t="s">
        <v>426</v>
      </c>
      <c r="C160" s="450"/>
      <c r="D160" s="450"/>
      <c r="E160" s="451">
        <f>E161+E164</f>
        <v>6000</v>
      </c>
      <c r="F160" s="451">
        <f>F161+F164</f>
        <v>15000</v>
      </c>
      <c r="G160" s="451">
        <f>G161+G164</f>
        <v>15000</v>
      </c>
    </row>
    <row r="161" spans="1:7" ht="78.75" x14ac:dyDescent="0.25">
      <c r="A161" s="289" t="s">
        <v>702</v>
      </c>
      <c r="B161" s="450" t="s">
        <v>427</v>
      </c>
      <c r="C161" s="450"/>
      <c r="D161" s="450"/>
      <c r="E161" s="451">
        <f t="shared" ref="E161:G162" si="31">E162</f>
        <v>5000</v>
      </c>
      <c r="F161" s="451">
        <f t="shared" si="31"/>
        <v>15000</v>
      </c>
      <c r="G161" s="451">
        <f t="shared" si="31"/>
        <v>15000</v>
      </c>
    </row>
    <row r="162" spans="1:7" ht="31.5" x14ac:dyDescent="0.25">
      <c r="A162" s="501" t="s">
        <v>354</v>
      </c>
      <c r="B162" s="311" t="s">
        <v>427</v>
      </c>
      <c r="C162" s="311" t="s">
        <v>361</v>
      </c>
      <c r="D162" s="311"/>
      <c r="E162" s="318">
        <f t="shared" si="31"/>
        <v>5000</v>
      </c>
      <c r="F162" s="318">
        <f t="shared" si="31"/>
        <v>15000</v>
      </c>
      <c r="G162" s="318">
        <f t="shared" si="31"/>
        <v>15000</v>
      </c>
    </row>
    <row r="163" spans="1:7" x14ac:dyDescent="0.25">
      <c r="A163" s="309" t="s">
        <v>277</v>
      </c>
      <c r="B163" s="311" t="s">
        <v>427</v>
      </c>
      <c r="C163" s="311" t="s">
        <v>361</v>
      </c>
      <c r="D163" s="311" t="s">
        <v>308</v>
      </c>
      <c r="E163" s="318">
        <v>5000</v>
      </c>
      <c r="F163" s="318">
        <v>15000</v>
      </c>
      <c r="G163" s="318">
        <v>15000</v>
      </c>
    </row>
    <row r="164" spans="1:7" ht="78.75" hidden="1" x14ac:dyDescent="0.25">
      <c r="A164" s="289" t="s">
        <v>702</v>
      </c>
      <c r="B164" s="450" t="s">
        <v>428</v>
      </c>
      <c r="C164" s="450"/>
      <c r="D164" s="450"/>
      <c r="E164" s="451">
        <f t="shared" ref="E164:G165" si="32">E165</f>
        <v>1000</v>
      </c>
      <c r="F164" s="451">
        <f t="shared" si="32"/>
        <v>0</v>
      </c>
      <c r="G164" s="451">
        <f t="shared" si="32"/>
        <v>0</v>
      </c>
    </row>
    <row r="165" spans="1:7" ht="31.5" hidden="1" x14ac:dyDescent="0.25">
      <c r="A165" s="501" t="s">
        <v>354</v>
      </c>
      <c r="B165" s="311" t="s">
        <v>428</v>
      </c>
      <c r="C165" s="311" t="s">
        <v>361</v>
      </c>
      <c r="D165" s="311"/>
      <c r="E165" s="318">
        <f t="shared" si="32"/>
        <v>1000</v>
      </c>
      <c r="F165" s="318">
        <f t="shared" si="32"/>
        <v>0</v>
      </c>
      <c r="G165" s="318">
        <f t="shared" si="32"/>
        <v>0</v>
      </c>
    </row>
    <row r="166" spans="1:7" hidden="1" x14ac:dyDescent="0.25">
      <c r="A166" s="309" t="s">
        <v>500</v>
      </c>
      <c r="B166" s="311" t="s">
        <v>428</v>
      </c>
      <c r="C166" s="311" t="s">
        <v>361</v>
      </c>
      <c r="D166" s="311" t="s">
        <v>308</v>
      </c>
      <c r="E166" s="318">
        <v>1000</v>
      </c>
      <c r="F166" s="318">
        <v>0</v>
      </c>
      <c r="G166" s="318">
        <v>0</v>
      </c>
    </row>
    <row r="167" spans="1:7" ht="31.5" x14ac:dyDescent="0.25">
      <c r="A167" s="456" t="s">
        <v>429</v>
      </c>
      <c r="B167" s="450" t="s">
        <v>430</v>
      </c>
      <c r="C167" s="450"/>
      <c r="D167" s="450"/>
      <c r="E167" s="451">
        <f>E168+E171+E176</f>
        <v>405014.51</v>
      </c>
      <c r="F167" s="451">
        <f>F168+F171+F176</f>
        <v>1515397</v>
      </c>
      <c r="G167" s="451">
        <f>G168+G171+G176</f>
        <v>1265397</v>
      </c>
    </row>
    <row r="168" spans="1:7" ht="31.5" x14ac:dyDescent="0.25">
      <c r="A168" s="443" t="s">
        <v>501</v>
      </c>
      <c r="B168" s="311" t="s">
        <v>431</v>
      </c>
      <c r="C168" s="311"/>
      <c r="D168" s="311"/>
      <c r="E168" s="318">
        <f t="shared" ref="E168:G169" si="33">E169</f>
        <v>369014.51</v>
      </c>
      <c r="F168" s="318">
        <f t="shared" si="33"/>
        <v>1106100</v>
      </c>
      <c r="G168" s="318">
        <f t="shared" si="33"/>
        <v>956100</v>
      </c>
    </row>
    <row r="169" spans="1:7" ht="84.75" customHeight="1" x14ac:dyDescent="0.25">
      <c r="A169" s="309" t="s">
        <v>357</v>
      </c>
      <c r="B169" s="311" t="s">
        <v>431</v>
      </c>
      <c r="C169" s="311" t="s">
        <v>359</v>
      </c>
      <c r="D169" s="311"/>
      <c r="E169" s="318">
        <f t="shared" si="33"/>
        <v>369014.51</v>
      </c>
      <c r="F169" s="318">
        <f t="shared" si="33"/>
        <v>1106100</v>
      </c>
      <c r="G169" s="318">
        <f t="shared" si="33"/>
        <v>956100</v>
      </c>
    </row>
    <row r="170" spans="1:7" x14ac:dyDescent="0.25">
      <c r="A170" s="309" t="s">
        <v>111</v>
      </c>
      <c r="B170" s="311" t="s">
        <v>431</v>
      </c>
      <c r="C170" s="311" t="s">
        <v>359</v>
      </c>
      <c r="D170" s="311" t="s">
        <v>112</v>
      </c>
      <c r="E170" s="318">
        <v>369014.51</v>
      </c>
      <c r="F170" s="318">
        <v>1106100</v>
      </c>
      <c r="G170" s="318">
        <v>956100</v>
      </c>
    </row>
    <row r="171" spans="1:7" ht="63" x14ac:dyDescent="0.25">
      <c r="A171" s="268" t="s">
        <v>708</v>
      </c>
      <c r="B171" s="311" t="s">
        <v>432</v>
      </c>
      <c r="C171" s="311"/>
      <c r="D171" s="311"/>
      <c r="E171" s="318">
        <f>E172+E174</f>
        <v>26000</v>
      </c>
      <c r="F171" s="318">
        <f>F172+F174</f>
        <v>409297</v>
      </c>
      <c r="G171" s="318">
        <f>G172+G174</f>
        <v>309297</v>
      </c>
    </row>
    <row r="172" spans="1:7" ht="31.5" x14ac:dyDescent="0.25">
      <c r="A172" s="501" t="s">
        <v>354</v>
      </c>
      <c r="B172" s="311" t="s">
        <v>432</v>
      </c>
      <c r="C172" s="311" t="s">
        <v>361</v>
      </c>
      <c r="D172" s="311"/>
      <c r="E172" s="318">
        <f>E173</f>
        <v>25000</v>
      </c>
      <c r="F172" s="318">
        <f>F173</f>
        <v>408297</v>
      </c>
      <c r="G172" s="318">
        <f>G173</f>
        <v>308297</v>
      </c>
    </row>
    <row r="173" spans="1:7" x14ac:dyDescent="0.25">
      <c r="A173" s="309" t="s">
        <v>111</v>
      </c>
      <c r="B173" s="311" t="s">
        <v>432</v>
      </c>
      <c r="C173" s="311" t="s">
        <v>361</v>
      </c>
      <c r="D173" s="311" t="s">
        <v>112</v>
      </c>
      <c r="E173" s="318">
        <v>25000</v>
      </c>
      <c r="F173" s="318">
        <v>408297</v>
      </c>
      <c r="G173" s="318">
        <v>308297</v>
      </c>
    </row>
    <row r="174" spans="1:7" x14ac:dyDescent="0.25">
      <c r="A174" s="200" t="s">
        <v>373</v>
      </c>
      <c r="B174" s="311" t="s">
        <v>503</v>
      </c>
      <c r="C174" s="311" t="s">
        <v>374</v>
      </c>
      <c r="D174" s="311"/>
      <c r="E174" s="318">
        <f>E175</f>
        <v>1000</v>
      </c>
      <c r="F174" s="318">
        <f>F175</f>
        <v>1000</v>
      </c>
      <c r="G174" s="318">
        <f>G175</f>
        <v>1000</v>
      </c>
    </row>
    <row r="175" spans="1:7" x14ac:dyDescent="0.25">
      <c r="A175" s="309" t="s">
        <v>111</v>
      </c>
      <c r="B175" s="311" t="s">
        <v>503</v>
      </c>
      <c r="C175" s="311" t="s">
        <v>374</v>
      </c>
      <c r="D175" s="311" t="s">
        <v>112</v>
      </c>
      <c r="E175" s="318">
        <v>1000</v>
      </c>
      <c r="F175" s="318">
        <v>1000</v>
      </c>
      <c r="G175" s="318">
        <v>1000</v>
      </c>
    </row>
    <row r="176" spans="1:7" ht="63" hidden="1" x14ac:dyDescent="0.25">
      <c r="A176" s="501" t="s">
        <v>478</v>
      </c>
      <c r="B176" s="311" t="s">
        <v>433</v>
      </c>
      <c r="C176" s="311"/>
      <c r="D176" s="311"/>
      <c r="E176" s="318">
        <f t="shared" ref="E176:G177" si="34">E177</f>
        <v>10000</v>
      </c>
      <c r="F176" s="318">
        <f t="shared" si="34"/>
        <v>0</v>
      </c>
      <c r="G176" s="318">
        <f t="shared" si="34"/>
        <v>0</v>
      </c>
    </row>
    <row r="177" spans="1:7" ht="31.5" hidden="1" x14ac:dyDescent="0.25">
      <c r="A177" s="200" t="s">
        <v>372</v>
      </c>
      <c r="B177" s="311" t="s">
        <v>433</v>
      </c>
      <c r="C177" s="311" t="s">
        <v>361</v>
      </c>
      <c r="D177" s="311"/>
      <c r="E177" s="318">
        <f t="shared" si="34"/>
        <v>10000</v>
      </c>
      <c r="F177" s="318">
        <f t="shared" si="34"/>
        <v>0</v>
      </c>
      <c r="G177" s="318">
        <f t="shared" si="34"/>
        <v>0</v>
      </c>
    </row>
    <row r="178" spans="1:7" hidden="1" x14ac:dyDescent="0.25">
      <c r="A178" s="309" t="s">
        <v>111</v>
      </c>
      <c r="B178" s="311" t="s">
        <v>433</v>
      </c>
      <c r="C178" s="311" t="s">
        <v>361</v>
      </c>
      <c r="D178" s="311" t="s">
        <v>112</v>
      </c>
      <c r="E178" s="318">
        <v>10000</v>
      </c>
      <c r="F178" s="318">
        <v>0</v>
      </c>
      <c r="G178" s="318">
        <v>0</v>
      </c>
    </row>
    <row r="179" spans="1:7" ht="24" customHeight="1" x14ac:dyDescent="0.25">
      <c r="A179" s="444" t="s">
        <v>434</v>
      </c>
      <c r="B179" s="450" t="s">
        <v>435</v>
      </c>
      <c r="C179" s="450"/>
      <c r="D179" s="450"/>
      <c r="E179" s="451">
        <f>E180+E183</f>
        <v>231447.62</v>
      </c>
      <c r="F179" s="451">
        <f>F180+F183</f>
        <v>265873</v>
      </c>
      <c r="G179" s="451">
        <f>G180+G183</f>
        <v>265873</v>
      </c>
    </row>
    <row r="180" spans="1:7" ht="31.5" x14ac:dyDescent="0.25">
      <c r="A180" s="443" t="s">
        <v>501</v>
      </c>
      <c r="B180" s="311" t="s">
        <v>436</v>
      </c>
      <c r="C180" s="311"/>
      <c r="D180" s="311"/>
      <c r="E180" s="318">
        <f t="shared" ref="E180:G181" si="35">E181</f>
        <v>229447.62</v>
      </c>
      <c r="F180" s="318">
        <f t="shared" si="35"/>
        <v>265873</v>
      </c>
      <c r="G180" s="318">
        <f t="shared" si="35"/>
        <v>265873</v>
      </c>
    </row>
    <row r="181" spans="1:7" ht="94.5" x14ac:dyDescent="0.25">
      <c r="A181" s="309" t="s">
        <v>357</v>
      </c>
      <c r="B181" s="311" t="s">
        <v>436</v>
      </c>
      <c r="C181" s="311" t="s">
        <v>359</v>
      </c>
      <c r="D181" s="311"/>
      <c r="E181" s="318">
        <f t="shared" si="35"/>
        <v>229447.62</v>
      </c>
      <c r="F181" s="318">
        <f t="shared" si="35"/>
        <v>265873</v>
      </c>
      <c r="G181" s="318">
        <f t="shared" si="35"/>
        <v>265873</v>
      </c>
    </row>
    <row r="182" spans="1:7" x14ac:dyDescent="0.25">
      <c r="A182" s="309" t="s">
        <v>111</v>
      </c>
      <c r="B182" s="311" t="s">
        <v>436</v>
      </c>
      <c r="C182" s="311" t="s">
        <v>359</v>
      </c>
      <c r="D182" s="311" t="s">
        <v>112</v>
      </c>
      <c r="E182" s="318">
        <v>229447.62</v>
      </c>
      <c r="F182" s="318">
        <v>265873</v>
      </c>
      <c r="G182" s="318">
        <v>265873</v>
      </c>
    </row>
    <row r="183" spans="1:7" ht="63" hidden="1" x14ac:dyDescent="0.25">
      <c r="A183" s="268" t="s">
        <v>502</v>
      </c>
      <c r="B183" s="311" t="s">
        <v>437</v>
      </c>
      <c r="C183" s="311"/>
      <c r="D183" s="311"/>
      <c r="E183" s="318">
        <f t="shared" ref="E183:G184" si="36">E184</f>
        <v>2000</v>
      </c>
      <c r="F183" s="318">
        <f t="shared" si="36"/>
        <v>0</v>
      </c>
      <c r="G183" s="318">
        <f t="shared" si="36"/>
        <v>0</v>
      </c>
    </row>
    <row r="184" spans="1:7" ht="31.5" hidden="1" x14ac:dyDescent="0.25">
      <c r="A184" s="200" t="s">
        <v>372</v>
      </c>
      <c r="B184" s="311" t="s">
        <v>437</v>
      </c>
      <c r="C184" s="311" t="s">
        <v>361</v>
      </c>
      <c r="D184" s="311"/>
      <c r="E184" s="318">
        <f t="shared" si="36"/>
        <v>2000</v>
      </c>
      <c r="F184" s="318">
        <f t="shared" si="36"/>
        <v>0</v>
      </c>
      <c r="G184" s="318">
        <f t="shared" si="36"/>
        <v>0</v>
      </c>
    </row>
    <row r="185" spans="1:7" hidden="1" x14ac:dyDescent="0.25">
      <c r="A185" s="309" t="s">
        <v>111</v>
      </c>
      <c r="B185" s="311" t="s">
        <v>437</v>
      </c>
      <c r="C185" s="311" t="s">
        <v>361</v>
      </c>
      <c r="D185" s="311" t="s">
        <v>112</v>
      </c>
      <c r="E185" s="318">
        <v>2000</v>
      </c>
      <c r="F185" s="318">
        <v>0</v>
      </c>
      <c r="G185" s="318">
        <v>0</v>
      </c>
    </row>
    <row r="186" spans="1:7" ht="47.25" hidden="1" x14ac:dyDescent="0.25">
      <c r="A186" s="444" t="s">
        <v>438</v>
      </c>
      <c r="B186" s="450" t="s">
        <v>439</v>
      </c>
      <c r="C186" s="450"/>
      <c r="D186" s="450"/>
      <c r="E186" s="451">
        <f>E187+E190</f>
        <v>0</v>
      </c>
      <c r="F186" s="451">
        <f>F187+F190</f>
        <v>0</v>
      </c>
      <c r="G186" s="451">
        <f>G187+G190</f>
        <v>0</v>
      </c>
    </row>
    <row r="187" spans="1:7" ht="31.5" hidden="1" x14ac:dyDescent="0.25">
      <c r="A187" s="309" t="s">
        <v>418</v>
      </c>
      <c r="B187" s="311" t="s">
        <v>440</v>
      </c>
      <c r="C187" s="311"/>
      <c r="D187" s="311"/>
      <c r="E187" s="318">
        <f t="shared" ref="E187:G188" si="37">E188</f>
        <v>0</v>
      </c>
      <c r="F187" s="318">
        <f t="shared" si="37"/>
        <v>0</v>
      </c>
      <c r="G187" s="318">
        <f t="shared" si="37"/>
        <v>0</v>
      </c>
    </row>
    <row r="188" spans="1:7" ht="94.5" hidden="1" x14ac:dyDescent="0.25">
      <c r="A188" s="309" t="s">
        <v>357</v>
      </c>
      <c r="B188" s="311" t="s">
        <v>440</v>
      </c>
      <c r="C188" s="311" t="s">
        <v>359</v>
      </c>
      <c r="D188" s="311"/>
      <c r="E188" s="318">
        <f t="shared" si="37"/>
        <v>0</v>
      </c>
      <c r="F188" s="318">
        <f t="shared" si="37"/>
        <v>0</v>
      </c>
      <c r="G188" s="318">
        <f t="shared" si="37"/>
        <v>0</v>
      </c>
    </row>
    <row r="189" spans="1:7" ht="31.5" hidden="1" x14ac:dyDescent="0.25">
      <c r="A189" s="309" t="s">
        <v>441</v>
      </c>
      <c r="B189" s="311" t="s">
        <v>440</v>
      </c>
      <c r="C189" s="311" t="s">
        <v>359</v>
      </c>
      <c r="D189" s="311" t="s">
        <v>442</v>
      </c>
      <c r="E189" s="318"/>
      <c r="F189" s="318"/>
      <c r="G189" s="318"/>
    </row>
    <row r="190" spans="1:7" ht="31.5" hidden="1" x14ac:dyDescent="0.25">
      <c r="A190" s="309" t="s">
        <v>386</v>
      </c>
      <c r="B190" s="311" t="s">
        <v>443</v>
      </c>
      <c r="C190" s="311"/>
      <c r="D190" s="311"/>
      <c r="E190" s="318">
        <f t="shared" ref="E190:G191" si="38">E191</f>
        <v>0</v>
      </c>
      <c r="F190" s="318">
        <f t="shared" si="38"/>
        <v>0</v>
      </c>
      <c r="G190" s="318">
        <f t="shared" si="38"/>
        <v>0</v>
      </c>
    </row>
    <row r="191" spans="1:7" ht="31.5" hidden="1" x14ac:dyDescent="0.25">
      <c r="A191" s="200" t="s">
        <v>372</v>
      </c>
      <c r="B191" s="311" t="s">
        <v>443</v>
      </c>
      <c r="C191" s="311" t="s">
        <v>361</v>
      </c>
      <c r="D191" s="311"/>
      <c r="E191" s="318">
        <f t="shared" si="38"/>
        <v>0</v>
      </c>
      <c r="F191" s="318">
        <f t="shared" si="38"/>
        <v>0</v>
      </c>
      <c r="G191" s="318">
        <f t="shared" si="38"/>
        <v>0</v>
      </c>
    </row>
    <row r="192" spans="1:7" ht="31.5" hidden="1" x14ac:dyDescent="0.25">
      <c r="A192" s="309" t="s">
        <v>441</v>
      </c>
      <c r="B192" s="311" t="s">
        <v>443</v>
      </c>
      <c r="C192" s="311" t="s">
        <v>361</v>
      </c>
      <c r="D192" s="311" t="s">
        <v>442</v>
      </c>
      <c r="E192" s="318"/>
      <c r="F192" s="318"/>
      <c r="G192" s="318"/>
    </row>
    <row r="193" spans="1:7" ht="47.25" customHeight="1" x14ac:dyDescent="0.25">
      <c r="A193" s="456" t="s">
        <v>444</v>
      </c>
      <c r="B193" s="450" t="s">
        <v>445</v>
      </c>
      <c r="C193" s="450"/>
      <c r="D193" s="450"/>
      <c r="E193" s="451">
        <f>E195</f>
        <v>0</v>
      </c>
      <c r="F193" s="451">
        <f>F195</f>
        <v>3000</v>
      </c>
      <c r="G193" s="451">
        <f>G195</f>
        <v>3000</v>
      </c>
    </row>
    <row r="194" spans="1:7" ht="64.5" customHeight="1" x14ac:dyDescent="0.25">
      <c r="A194" s="289" t="s">
        <v>702</v>
      </c>
      <c r="B194" s="450" t="s">
        <v>446</v>
      </c>
      <c r="C194" s="450"/>
      <c r="D194" s="450"/>
      <c r="E194" s="451">
        <f t="shared" ref="E194:G195" si="39">E195</f>
        <v>0</v>
      </c>
      <c r="F194" s="451">
        <f t="shared" si="39"/>
        <v>3000</v>
      </c>
      <c r="G194" s="451">
        <f t="shared" si="39"/>
        <v>3000</v>
      </c>
    </row>
    <row r="195" spans="1:7" ht="35.25" customHeight="1" x14ac:dyDescent="0.25">
      <c r="A195" s="501" t="s">
        <v>354</v>
      </c>
      <c r="B195" s="311" t="s">
        <v>446</v>
      </c>
      <c r="C195" s="311" t="s">
        <v>361</v>
      </c>
      <c r="D195" s="311"/>
      <c r="E195" s="318">
        <f t="shared" si="39"/>
        <v>0</v>
      </c>
      <c r="F195" s="318">
        <f t="shared" si="39"/>
        <v>3000</v>
      </c>
      <c r="G195" s="318">
        <f t="shared" si="39"/>
        <v>3000</v>
      </c>
    </row>
    <row r="196" spans="1:7" ht="33" customHeight="1" x14ac:dyDescent="0.25">
      <c r="A196" s="309" t="s">
        <v>447</v>
      </c>
      <c r="B196" s="311" t="s">
        <v>446</v>
      </c>
      <c r="C196" s="311" t="s">
        <v>361</v>
      </c>
      <c r="D196" s="311" t="s">
        <v>448</v>
      </c>
      <c r="E196" s="318"/>
      <c r="F196" s="318">
        <v>3000</v>
      </c>
      <c r="G196" s="318">
        <v>3000</v>
      </c>
    </row>
    <row r="197" spans="1:7" ht="63" x14ac:dyDescent="0.25">
      <c r="A197" s="267" t="s">
        <v>709</v>
      </c>
      <c r="B197" s="450" t="s">
        <v>505</v>
      </c>
      <c r="C197" s="450"/>
      <c r="D197" s="450"/>
      <c r="E197" s="451">
        <f t="shared" ref="E197:G199" si="40">E198</f>
        <v>2000</v>
      </c>
      <c r="F197" s="451">
        <f t="shared" si="40"/>
        <v>1000</v>
      </c>
      <c r="G197" s="451">
        <f t="shared" si="40"/>
        <v>1000</v>
      </c>
    </row>
    <row r="198" spans="1:7" ht="78.75" x14ac:dyDescent="0.25">
      <c r="A198" s="289" t="s">
        <v>702</v>
      </c>
      <c r="B198" s="450" t="s">
        <v>506</v>
      </c>
      <c r="C198" s="450"/>
      <c r="D198" s="450"/>
      <c r="E198" s="451">
        <f t="shared" si="40"/>
        <v>2000</v>
      </c>
      <c r="F198" s="451">
        <f t="shared" si="40"/>
        <v>1000</v>
      </c>
      <c r="G198" s="451">
        <f t="shared" si="40"/>
        <v>1000</v>
      </c>
    </row>
    <row r="199" spans="1:7" ht="31.5" x14ac:dyDescent="0.25">
      <c r="A199" s="501" t="s">
        <v>354</v>
      </c>
      <c r="B199" s="311" t="s">
        <v>506</v>
      </c>
      <c r="C199" s="311" t="s">
        <v>361</v>
      </c>
      <c r="D199" s="311"/>
      <c r="E199" s="318">
        <f t="shared" si="40"/>
        <v>2000</v>
      </c>
      <c r="F199" s="318">
        <f t="shared" si="40"/>
        <v>1000</v>
      </c>
      <c r="G199" s="318">
        <f t="shared" si="40"/>
        <v>1000</v>
      </c>
    </row>
    <row r="200" spans="1:7" x14ac:dyDescent="0.25">
      <c r="A200" s="309" t="s">
        <v>500</v>
      </c>
      <c r="B200" s="311" t="s">
        <v>506</v>
      </c>
      <c r="C200" s="311" t="s">
        <v>361</v>
      </c>
      <c r="D200" s="311" t="s">
        <v>308</v>
      </c>
      <c r="E200" s="318">
        <v>2000</v>
      </c>
      <c r="F200" s="318">
        <v>1000</v>
      </c>
      <c r="G200" s="318">
        <v>1000</v>
      </c>
    </row>
    <row r="201" spans="1:7" ht="31.5" x14ac:dyDescent="0.25">
      <c r="A201" s="270" t="s">
        <v>504</v>
      </c>
      <c r="B201" s="450" t="s">
        <v>507</v>
      </c>
      <c r="C201" s="450"/>
      <c r="D201" s="450"/>
      <c r="E201" s="451">
        <f t="shared" ref="E201:G207" si="41">E202</f>
        <v>13000</v>
      </c>
      <c r="F201" s="451">
        <f t="shared" si="41"/>
        <v>10000</v>
      </c>
      <c r="G201" s="451">
        <f t="shared" si="41"/>
        <v>10000</v>
      </c>
    </row>
    <row r="202" spans="1:7" ht="78.75" x14ac:dyDescent="0.25">
      <c r="A202" s="289" t="s">
        <v>702</v>
      </c>
      <c r="B202" s="450" t="s">
        <v>508</v>
      </c>
      <c r="C202" s="450"/>
      <c r="D202" s="450"/>
      <c r="E202" s="451">
        <f t="shared" si="41"/>
        <v>13000</v>
      </c>
      <c r="F202" s="451">
        <f t="shared" si="41"/>
        <v>10000</v>
      </c>
      <c r="G202" s="451">
        <f t="shared" si="41"/>
        <v>10000</v>
      </c>
    </row>
    <row r="203" spans="1:7" ht="31.5" x14ac:dyDescent="0.25">
      <c r="A203" s="501" t="s">
        <v>354</v>
      </c>
      <c r="B203" s="311" t="s">
        <v>508</v>
      </c>
      <c r="C203" s="311" t="s">
        <v>361</v>
      </c>
      <c r="D203" s="311"/>
      <c r="E203" s="318">
        <f t="shared" si="41"/>
        <v>13000</v>
      </c>
      <c r="F203" s="318">
        <f t="shared" si="41"/>
        <v>10000</v>
      </c>
      <c r="G203" s="318">
        <f t="shared" si="41"/>
        <v>10000</v>
      </c>
    </row>
    <row r="204" spans="1:7" ht="36" customHeight="1" x14ac:dyDescent="0.25">
      <c r="A204" s="442" t="s">
        <v>347</v>
      </c>
      <c r="B204" s="311" t="s">
        <v>508</v>
      </c>
      <c r="C204" s="311" t="s">
        <v>361</v>
      </c>
      <c r="D204" s="311" t="s">
        <v>346</v>
      </c>
      <c r="E204" s="318">
        <v>13000</v>
      </c>
      <c r="F204" s="318">
        <v>10000</v>
      </c>
      <c r="G204" s="318">
        <v>10000</v>
      </c>
    </row>
    <row r="205" spans="1:7" x14ac:dyDescent="0.25">
      <c r="A205" s="270" t="s">
        <v>712</v>
      </c>
      <c r="B205" s="450" t="s">
        <v>710</v>
      </c>
      <c r="C205" s="450"/>
      <c r="D205" s="450"/>
      <c r="E205" s="451">
        <f t="shared" si="41"/>
        <v>13000</v>
      </c>
      <c r="F205" s="451">
        <f t="shared" si="41"/>
        <v>0</v>
      </c>
      <c r="G205" s="451">
        <f t="shared" si="41"/>
        <v>0</v>
      </c>
    </row>
    <row r="206" spans="1:7" ht="78.75" x14ac:dyDescent="0.25">
      <c r="A206" s="289" t="s">
        <v>702</v>
      </c>
      <c r="B206" s="450" t="s">
        <v>711</v>
      </c>
      <c r="C206" s="450"/>
      <c r="D206" s="450"/>
      <c r="E206" s="451">
        <f t="shared" si="41"/>
        <v>13000</v>
      </c>
      <c r="F206" s="451">
        <f t="shared" si="41"/>
        <v>0</v>
      </c>
      <c r="G206" s="451">
        <f t="shared" si="41"/>
        <v>0</v>
      </c>
    </row>
    <row r="207" spans="1:7" ht="31.5" x14ac:dyDescent="0.25">
      <c r="A207" s="501" t="s">
        <v>354</v>
      </c>
      <c r="B207" s="311" t="s">
        <v>711</v>
      </c>
      <c r="C207" s="311" t="s">
        <v>361</v>
      </c>
      <c r="D207" s="311"/>
      <c r="E207" s="318">
        <f t="shared" si="41"/>
        <v>13000</v>
      </c>
      <c r="F207" s="318">
        <f t="shared" si="41"/>
        <v>0</v>
      </c>
      <c r="G207" s="318">
        <f t="shared" si="41"/>
        <v>0</v>
      </c>
    </row>
    <row r="208" spans="1:7" ht="36" customHeight="1" x14ac:dyDescent="0.25">
      <c r="A208" s="442" t="s">
        <v>347</v>
      </c>
      <c r="B208" s="311" t="s">
        <v>711</v>
      </c>
      <c r="C208" s="311" t="s">
        <v>361</v>
      </c>
      <c r="D208" s="311" t="s">
        <v>112</v>
      </c>
      <c r="E208" s="318">
        <v>13000</v>
      </c>
      <c r="F208" s="318">
        <v>0</v>
      </c>
      <c r="G208" s="318">
        <v>0</v>
      </c>
    </row>
    <row r="209" spans="1:7" x14ac:dyDescent="0.25">
      <c r="A209" s="302" t="s">
        <v>449</v>
      </c>
      <c r="B209" s="384" t="s">
        <v>363</v>
      </c>
      <c r="C209" s="384" t="s">
        <v>450</v>
      </c>
      <c r="D209" s="384" t="s">
        <v>451</v>
      </c>
      <c r="E209" s="293">
        <f>E210+E215</f>
        <v>647949.92000000004</v>
      </c>
      <c r="F209" s="293">
        <f>F210+F215</f>
        <v>918773.32</v>
      </c>
      <c r="G209" s="293">
        <f>G210+G215</f>
        <v>747773.32</v>
      </c>
    </row>
    <row r="210" spans="1:7" x14ac:dyDescent="0.25">
      <c r="A210" s="302" t="s">
        <v>452</v>
      </c>
      <c r="B210" s="384" t="s">
        <v>363</v>
      </c>
      <c r="C210" s="384"/>
      <c r="D210" s="384"/>
      <c r="E210" s="293">
        <f t="shared" ref="E210:G213" si="42">E211</f>
        <v>700</v>
      </c>
      <c r="F210" s="293">
        <f t="shared" si="42"/>
        <v>700</v>
      </c>
      <c r="G210" s="293">
        <f t="shared" si="42"/>
        <v>700</v>
      </c>
    </row>
    <row r="211" spans="1:7" ht="47.25" x14ac:dyDescent="0.25">
      <c r="A211" s="289" t="s">
        <v>453</v>
      </c>
      <c r="B211" s="384" t="s">
        <v>454</v>
      </c>
      <c r="C211" s="384"/>
      <c r="D211" s="384"/>
      <c r="E211" s="293">
        <f t="shared" si="42"/>
        <v>700</v>
      </c>
      <c r="F211" s="293">
        <f t="shared" si="42"/>
        <v>700</v>
      </c>
      <c r="G211" s="293">
        <f t="shared" si="42"/>
        <v>700</v>
      </c>
    </row>
    <row r="212" spans="1:7" ht="137.25" customHeight="1" x14ac:dyDescent="0.25">
      <c r="A212" s="457" t="s">
        <v>455</v>
      </c>
      <c r="B212" s="384" t="s">
        <v>713</v>
      </c>
      <c r="C212" s="384"/>
      <c r="D212" s="384"/>
      <c r="E212" s="293">
        <f t="shared" si="42"/>
        <v>700</v>
      </c>
      <c r="F212" s="293">
        <f t="shared" si="42"/>
        <v>700</v>
      </c>
      <c r="G212" s="293">
        <f t="shared" si="42"/>
        <v>700</v>
      </c>
    </row>
    <row r="213" spans="1:7" ht="31.5" x14ac:dyDescent="0.25">
      <c r="A213" s="294" t="s">
        <v>354</v>
      </c>
      <c r="B213" s="388" t="s">
        <v>713</v>
      </c>
      <c r="C213" s="388" t="s">
        <v>361</v>
      </c>
      <c r="D213" s="388"/>
      <c r="E213" s="298">
        <f t="shared" si="42"/>
        <v>700</v>
      </c>
      <c r="F213" s="298">
        <f t="shared" si="42"/>
        <v>700</v>
      </c>
      <c r="G213" s="298">
        <f t="shared" si="42"/>
        <v>700</v>
      </c>
    </row>
    <row r="214" spans="1:7" x14ac:dyDescent="0.25">
      <c r="A214" s="294" t="s">
        <v>236</v>
      </c>
      <c r="B214" s="388" t="s">
        <v>713</v>
      </c>
      <c r="C214" s="388" t="s">
        <v>361</v>
      </c>
      <c r="D214" s="388" t="s">
        <v>233</v>
      </c>
      <c r="E214" s="298">
        <v>700</v>
      </c>
      <c r="F214" s="298">
        <v>700</v>
      </c>
      <c r="G214" s="298">
        <v>700</v>
      </c>
    </row>
    <row r="215" spans="1:7" x14ac:dyDescent="0.25">
      <c r="A215" s="289" t="s">
        <v>456</v>
      </c>
      <c r="B215" s="384" t="s">
        <v>457</v>
      </c>
      <c r="C215" s="384"/>
      <c r="D215" s="384"/>
      <c r="E215" s="293">
        <f>E216+E231</f>
        <v>647249.92000000004</v>
      </c>
      <c r="F215" s="293">
        <f>F216+F231+F223+F227</f>
        <v>918073.32</v>
      </c>
      <c r="G215" s="293">
        <f>G216+G231+G223+G227</f>
        <v>747073.32</v>
      </c>
    </row>
    <row r="216" spans="1:7" ht="47.25" x14ac:dyDescent="0.25">
      <c r="A216" s="444" t="s">
        <v>458</v>
      </c>
      <c r="B216" s="458" t="s">
        <v>459</v>
      </c>
      <c r="C216" s="458"/>
      <c r="D216" s="458"/>
      <c r="E216" s="459">
        <f>E217+E220</f>
        <v>644249.92000000004</v>
      </c>
      <c r="F216" s="459">
        <f>F217+F220</f>
        <v>732073.32</v>
      </c>
      <c r="G216" s="459">
        <f>G217+G220</f>
        <v>732073.32</v>
      </c>
    </row>
    <row r="217" spans="1:7" ht="31.5" x14ac:dyDescent="0.25">
      <c r="A217" s="289" t="s">
        <v>460</v>
      </c>
      <c r="B217" s="458" t="s">
        <v>465</v>
      </c>
      <c r="C217" s="458"/>
      <c r="D217" s="458"/>
      <c r="E217" s="459">
        <f t="shared" ref="E217:G218" si="43">E218</f>
        <v>17187.419999999998</v>
      </c>
      <c r="F217" s="459">
        <f t="shared" si="43"/>
        <v>31573.32</v>
      </c>
      <c r="G217" s="459">
        <f t="shared" si="43"/>
        <v>31573.32</v>
      </c>
    </row>
    <row r="218" spans="1:7" x14ac:dyDescent="0.25">
      <c r="A218" s="294" t="s">
        <v>461</v>
      </c>
      <c r="B218" s="460" t="s">
        <v>465</v>
      </c>
      <c r="C218" s="460" t="s">
        <v>462</v>
      </c>
      <c r="D218" s="460"/>
      <c r="E218" s="461">
        <f t="shared" si="43"/>
        <v>17187.419999999998</v>
      </c>
      <c r="F218" s="461">
        <f t="shared" si="43"/>
        <v>31573.32</v>
      </c>
      <c r="G218" s="461">
        <f t="shared" si="43"/>
        <v>31573.32</v>
      </c>
    </row>
    <row r="219" spans="1:7" ht="31.5" x14ac:dyDescent="0.25">
      <c r="A219" s="394" t="s">
        <v>463</v>
      </c>
      <c r="B219" s="460" t="s">
        <v>465</v>
      </c>
      <c r="C219" s="460" t="s">
        <v>462</v>
      </c>
      <c r="D219" s="460" t="s">
        <v>92</v>
      </c>
      <c r="E219" s="461">
        <v>17187.419999999998</v>
      </c>
      <c r="F219" s="461">
        <v>31573.32</v>
      </c>
      <c r="G219" s="461">
        <v>31573.32</v>
      </c>
    </row>
    <row r="220" spans="1:7" ht="31.5" x14ac:dyDescent="0.25">
      <c r="A220" s="462" t="s">
        <v>464</v>
      </c>
      <c r="B220" s="458" t="s">
        <v>714</v>
      </c>
      <c r="C220" s="458"/>
      <c r="D220" s="458"/>
      <c r="E220" s="459">
        <f t="shared" ref="E220:G221" si="44">E221</f>
        <v>627062.5</v>
      </c>
      <c r="F220" s="459">
        <f t="shared" si="44"/>
        <v>700500</v>
      </c>
      <c r="G220" s="459">
        <f t="shared" si="44"/>
        <v>700500</v>
      </c>
    </row>
    <row r="221" spans="1:7" x14ac:dyDescent="0.25">
      <c r="A221" s="294" t="s">
        <v>461</v>
      </c>
      <c r="B221" s="460" t="s">
        <v>714</v>
      </c>
      <c r="C221" s="460" t="s">
        <v>462</v>
      </c>
      <c r="D221" s="460"/>
      <c r="E221" s="461">
        <f t="shared" si="44"/>
        <v>627062.5</v>
      </c>
      <c r="F221" s="461">
        <f t="shared" si="44"/>
        <v>700500</v>
      </c>
      <c r="G221" s="461">
        <f t="shared" si="44"/>
        <v>700500</v>
      </c>
    </row>
    <row r="222" spans="1:7" ht="31.5" x14ac:dyDescent="0.25">
      <c r="A222" s="394" t="s">
        <v>463</v>
      </c>
      <c r="B222" s="460" t="s">
        <v>714</v>
      </c>
      <c r="C222" s="460" t="s">
        <v>462</v>
      </c>
      <c r="D222" s="460" t="s">
        <v>92</v>
      </c>
      <c r="E222" s="461">
        <v>627062.5</v>
      </c>
      <c r="F222" s="461">
        <v>700500</v>
      </c>
      <c r="G222" s="461">
        <v>700500</v>
      </c>
    </row>
    <row r="223" spans="1:7" ht="31.5" x14ac:dyDescent="0.25">
      <c r="A223" s="462" t="s">
        <v>715</v>
      </c>
      <c r="B223" s="458" t="s">
        <v>264</v>
      </c>
      <c r="C223" s="458"/>
      <c r="D223" s="458"/>
      <c r="E223" s="459">
        <f t="shared" ref="E223:G223" si="45">E225</f>
        <v>17187.419999999998</v>
      </c>
      <c r="F223" s="459">
        <f t="shared" si="45"/>
        <v>71000</v>
      </c>
      <c r="G223" s="459">
        <f t="shared" si="45"/>
        <v>0</v>
      </c>
    </row>
    <row r="224" spans="1:7" ht="94.5" x14ac:dyDescent="0.25">
      <c r="A224" s="394" t="s">
        <v>716</v>
      </c>
      <c r="B224" s="460" t="s">
        <v>717</v>
      </c>
      <c r="C224" s="458"/>
      <c r="D224" s="458"/>
      <c r="E224" s="459"/>
      <c r="F224" s="459"/>
      <c r="G224" s="459"/>
    </row>
    <row r="225" spans="1:7" x14ac:dyDescent="0.25">
      <c r="A225" s="394" t="s">
        <v>468</v>
      </c>
      <c r="B225" s="460" t="s">
        <v>717</v>
      </c>
      <c r="C225" s="460" t="s">
        <v>462</v>
      </c>
      <c r="D225" s="460"/>
      <c r="E225" s="461">
        <f>E226</f>
        <v>17187.419999999998</v>
      </c>
      <c r="F225" s="461">
        <f>F226</f>
        <v>71000</v>
      </c>
      <c r="G225" s="461">
        <f>G226</f>
        <v>0</v>
      </c>
    </row>
    <row r="226" spans="1:7" ht="15" customHeight="1" x14ac:dyDescent="0.25">
      <c r="A226" s="394" t="s">
        <v>227</v>
      </c>
      <c r="B226" s="460" t="s">
        <v>717</v>
      </c>
      <c r="C226" s="460" t="s">
        <v>462</v>
      </c>
      <c r="D226" s="460" t="s">
        <v>228</v>
      </c>
      <c r="E226" s="461">
        <v>17187.419999999998</v>
      </c>
      <c r="F226" s="461">
        <v>71000</v>
      </c>
      <c r="G226" s="461">
        <v>0</v>
      </c>
    </row>
    <row r="227" spans="1:7" ht="31.5" x14ac:dyDescent="0.25">
      <c r="A227" s="462" t="s">
        <v>720</v>
      </c>
      <c r="B227" s="458" t="s">
        <v>718</v>
      </c>
      <c r="C227" s="458"/>
      <c r="D227" s="458"/>
      <c r="E227" s="459">
        <f>E229</f>
        <v>627062.5</v>
      </c>
      <c r="F227" s="459">
        <f>F229</f>
        <v>100000</v>
      </c>
      <c r="G227" s="459">
        <f>G229</f>
        <v>0</v>
      </c>
    </row>
    <row r="228" spans="1:7" ht="94.5" x14ac:dyDescent="0.25">
      <c r="A228" s="394" t="s">
        <v>716</v>
      </c>
      <c r="B228" s="460" t="s">
        <v>719</v>
      </c>
      <c r="C228" s="458"/>
      <c r="D228" s="458"/>
      <c r="E228" s="459"/>
      <c r="F228" s="459"/>
      <c r="G228" s="459"/>
    </row>
    <row r="229" spans="1:7" x14ac:dyDescent="0.25">
      <c r="A229" s="394" t="s">
        <v>468</v>
      </c>
      <c r="B229" s="460" t="s">
        <v>719</v>
      </c>
      <c r="C229" s="460" t="s">
        <v>462</v>
      </c>
      <c r="D229" s="460"/>
      <c r="E229" s="461">
        <f t="shared" ref="E229:G229" si="46">E230</f>
        <v>627062.5</v>
      </c>
      <c r="F229" s="461">
        <f t="shared" si="46"/>
        <v>100000</v>
      </c>
      <c r="G229" s="461">
        <f t="shared" si="46"/>
        <v>0</v>
      </c>
    </row>
    <row r="230" spans="1:7" ht="18.75" customHeight="1" x14ac:dyDescent="0.25">
      <c r="A230" s="394" t="s">
        <v>227</v>
      </c>
      <c r="B230" s="460" t="s">
        <v>719</v>
      </c>
      <c r="C230" s="460" t="s">
        <v>462</v>
      </c>
      <c r="D230" s="460" t="s">
        <v>228</v>
      </c>
      <c r="E230" s="461">
        <v>627062.5</v>
      </c>
      <c r="F230" s="461">
        <v>100000</v>
      </c>
      <c r="G230" s="461">
        <v>0</v>
      </c>
    </row>
    <row r="231" spans="1:7" x14ac:dyDescent="0.25">
      <c r="A231" s="456" t="s">
        <v>93</v>
      </c>
      <c r="B231" s="450" t="s">
        <v>466</v>
      </c>
      <c r="C231" s="450"/>
      <c r="D231" s="450"/>
      <c r="E231" s="451">
        <f t="shared" ref="E231:G233" si="47">E232</f>
        <v>3000</v>
      </c>
      <c r="F231" s="451">
        <f t="shared" si="47"/>
        <v>15000</v>
      </c>
      <c r="G231" s="451">
        <f t="shared" si="47"/>
        <v>15000</v>
      </c>
    </row>
    <row r="232" spans="1:7" x14ac:dyDescent="0.25">
      <c r="A232" s="456" t="s">
        <v>467</v>
      </c>
      <c r="B232" s="450" t="s">
        <v>584</v>
      </c>
      <c r="C232" s="450"/>
      <c r="D232" s="450"/>
      <c r="E232" s="451">
        <f t="shared" si="47"/>
        <v>3000</v>
      </c>
      <c r="F232" s="451">
        <f t="shared" si="47"/>
        <v>15000</v>
      </c>
      <c r="G232" s="451">
        <f t="shared" si="47"/>
        <v>15000</v>
      </c>
    </row>
    <row r="233" spans="1:7" x14ac:dyDescent="0.25">
      <c r="A233" s="294" t="s">
        <v>468</v>
      </c>
      <c r="B233" s="311" t="s">
        <v>584</v>
      </c>
      <c r="C233" s="311" t="s">
        <v>374</v>
      </c>
      <c r="D233" s="311"/>
      <c r="E233" s="318">
        <f t="shared" si="47"/>
        <v>3000</v>
      </c>
      <c r="F233" s="318">
        <f t="shared" si="47"/>
        <v>15000</v>
      </c>
      <c r="G233" s="318">
        <f t="shared" si="47"/>
        <v>15000</v>
      </c>
    </row>
    <row r="234" spans="1:7" x14ac:dyDescent="0.25">
      <c r="A234" s="397" t="s">
        <v>469</v>
      </c>
      <c r="B234" s="311" t="s">
        <v>584</v>
      </c>
      <c r="C234" s="311" t="s">
        <v>374</v>
      </c>
      <c r="D234" s="311" t="s">
        <v>94</v>
      </c>
      <c r="E234" s="318">
        <v>3000</v>
      </c>
      <c r="F234" s="318">
        <v>15000</v>
      </c>
      <c r="G234" s="318">
        <v>15000</v>
      </c>
    </row>
    <row r="235" spans="1:7" x14ac:dyDescent="0.25">
      <c r="A235" s="445" t="s">
        <v>509</v>
      </c>
      <c r="B235" s="445"/>
      <c r="C235" s="445"/>
      <c r="D235" s="445"/>
      <c r="E235" s="446">
        <f>E14+E29+E209</f>
        <v>5729385.6699999999</v>
      </c>
      <c r="F235" s="446">
        <f>F209+F29+F14</f>
        <v>8437070</v>
      </c>
      <c r="G235" s="446">
        <f>G209+G29+G14</f>
        <v>6687020</v>
      </c>
    </row>
    <row r="236" spans="1:7" x14ac:dyDescent="0.25">
      <c r="E236" s="19"/>
      <c r="F236" s="19"/>
      <c r="G236" s="19"/>
    </row>
    <row r="237" spans="1:7" x14ac:dyDescent="0.25">
      <c r="E237" s="19"/>
      <c r="F237" s="19"/>
      <c r="G237" s="19"/>
    </row>
    <row r="238" spans="1:7" ht="23.25" x14ac:dyDescent="0.35">
      <c r="A238" s="266" t="s">
        <v>656</v>
      </c>
      <c r="E238" s="433" t="s">
        <v>212</v>
      </c>
      <c r="G238" s="1" t="s">
        <v>657</v>
      </c>
    </row>
  </sheetData>
  <mergeCells count="7">
    <mergeCell ref="D1:G1"/>
    <mergeCell ref="A6:G9"/>
    <mergeCell ref="C2:G2"/>
    <mergeCell ref="A11:A12"/>
    <mergeCell ref="B11:B12"/>
    <mergeCell ref="C11:C12"/>
    <mergeCell ref="D11:D12"/>
  </mergeCells>
  <pageMargins left="0.70866141732283472" right="0.70866141732283472" top="0.74803149606299213" bottom="0.74803149606299213" header="0.31496062992125984" footer="0.31496062992125984"/>
  <pageSetup paperSize="9" scale="43" fitToHeight="4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5"/>
  <sheetViews>
    <sheetView zoomScale="75" zoomScaleNormal="75" workbookViewId="0">
      <selection activeCell="L7" sqref="L7"/>
    </sheetView>
  </sheetViews>
  <sheetFormatPr defaultRowHeight="15.75" x14ac:dyDescent="0.25"/>
  <cols>
    <col min="1" max="1" width="55" style="4" customWidth="1"/>
    <col min="2" max="2" width="14.5703125" style="4" customWidth="1"/>
    <col min="3" max="3" width="16" style="4" customWidth="1"/>
    <col min="4" max="4" width="20.140625" style="19" customWidth="1"/>
    <col min="5" max="5" width="14.28515625" style="19" customWidth="1"/>
    <col min="6" max="6" width="23.28515625" style="19" customWidth="1"/>
    <col min="7" max="7" width="17.42578125" style="19" hidden="1" customWidth="1"/>
    <col min="8" max="8" width="17.28515625" style="15" hidden="1" customWidth="1"/>
  </cols>
  <sheetData>
    <row r="1" spans="1:11" x14ac:dyDescent="0.25">
      <c r="D1" s="540" t="s">
        <v>726</v>
      </c>
    </row>
    <row r="2" spans="1:11" x14ac:dyDescent="0.25">
      <c r="D2" s="582" t="s">
        <v>777</v>
      </c>
      <c r="E2" s="582"/>
      <c r="F2" s="582"/>
      <c r="G2" s="18"/>
      <c r="H2" s="18"/>
      <c r="I2" s="18"/>
      <c r="J2" s="18"/>
      <c r="K2" s="18"/>
    </row>
    <row r="3" spans="1:11" x14ac:dyDescent="0.25">
      <c r="C3" s="588" t="s">
        <v>727</v>
      </c>
      <c r="D3" s="588"/>
      <c r="E3" s="588"/>
      <c r="F3" s="588"/>
      <c r="G3" s="588"/>
      <c r="H3" s="588"/>
      <c r="I3" s="588"/>
    </row>
    <row r="4" spans="1:11" x14ac:dyDescent="0.25">
      <c r="A4" s="536" t="s">
        <v>728</v>
      </c>
      <c r="D4" s="18"/>
      <c r="G4" s="235"/>
    </row>
    <row r="5" spans="1:11" x14ac:dyDescent="0.25">
      <c r="D5" s="18"/>
      <c r="E5" s="18"/>
      <c r="F5" s="18"/>
      <c r="G5" s="18"/>
    </row>
    <row r="6" spans="1:11" x14ac:dyDescent="0.25">
      <c r="A6" s="567"/>
      <c r="B6" s="567"/>
      <c r="C6" s="568"/>
      <c r="D6" s="568"/>
      <c r="E6" s="568"/>
      <c r="F6" s="568"/>
      <c r="G6" s="568"/>
      <c r="H6" s="568"/>
    </row>
    <row r="7" spans="1:11" ht="94.5" customHeight="1" x14ac:dyDescent="0.25">
      <c r="A7" s="567" t="s">
        <v>754</v>
      </c>
      <c r="B7" s="567"/>
      <c r="C7" s="567"/>
      <c r="D7" s="567"/>
      <c r="E7" s="567"/>
      <c r="F7" s="567"/>
      <c r="G7" s="567"/>
      <c r="H7" s="567"/>
    </row>
    <row r="8" spans="1:11" x14ac:dyDescent="0.25">
      <c r="A8" s="8" t="s">
        <v>82</v>
      </c>
      <c r="B8" s="8" t="s">
        <v>82</v>
      </c>
      <c r="C8" s="8" t="s">
        <v>82</v>
      </c>
      <c r="D8" s="20" t="s">
        <v>82</v>
      </c>
      <c r="E8" s="20" t="s">
        <v>82</v>
      </c>
      <c r="F8" s="20"/>
      <c r="G8" s="20"/>
      <c r="H8" s="8"/>
    </row>
    <row r="9" spans="1:11" ht="15" x14ac:dyDescent="0.25">
      <c r="A9" s="584" t="s">
        <v>83</v>
      </c>
      <c r="B9" s="585" t="s">
        <v>154</v>
      </c>
      <c r="C9" s="584" t="s">
        <v>84</v>
      </c>
      <c r="D9" s="584" t="s">
        <v>117</v>
      </c>
      <c r="E9" s="584" t="s">
        <v>118</v>
      </c>
      <c r="F9" s="586" t="s">
        <v>632</v>
      </c>
      <c r="G9" s="586" t="s">
        <v>581</v>
      </c>
      <c r="H9" s="586" t="s">
        <v>581</v>
      </c>
    </row>
    <row r="10" spans="1:11" ht="15" x14ac:dyDescent="0.25">
      <c r="A10" s="584"/>
      <c r="B10" s="585"/>
      <c r="C10" s="584"/>
      <c r="D10" s="584"/>
      <c r="E10" s="584"/>
      <c r="F10" s="587"/>
      <c r="G10" s="587"/>
      <c r="H10" s="587"/>
    </row>
    <row r="11" spans="1:11" ht="31.5" x14ac:dyDescent="0.25">
      <c r="A11" s="488" t="s">
        <v>730</v>
      </c>
      <c r="B11" s="489" t="s">
        <v>729</v>
      </c>
      <c r="C11" s="489"/>
      <c r="D11" s="489"/>
      <c r="E11" s="489"/>
      <c r="F11" s="490">
        <f>F301</f>
        <v>8167200</v>
      </c>
      <c r="G11" s="490">
        <f>G12+G51+G76+G94+G105+G116+G141+G173+G238+G220</f>
        <v>5249609.21</v>
      </c>
      <c r="H11" s="490">
        <f>H12+H51+H76+H94+H105+H116+H141+H173+H238+H220</f>
        <v>5249609.21</v>
      </c>
    </row>
    <row r="12" spans="1:11" x14ac:dyDescent="0.25">
      <c r="A12" s="488" t="s">
        <v>511</v>
      </c>
      <c r="B12" s="489" t="s">
        <v>729</v>
      </c>
      <c r="C12" s="489" t="s">
        <v>86</v>
      </c>
      <c r="D12" s="489"/>
      <c r="E12" s="489"/>
      <c r="F12" s="490">
        <f>F13+F19+F33+F43+F46</f>
        <v>5229925.4000000004</v>
      </c>
      <c r="G12" s="490">
        <f t="shared" ref="G12:H12" si="0">G13+G19+G33+G43+G46</f>
        <v>4391623.87</v>
      </c>
      <c r="H12" s="490">
        <f t="shared" si="0"/>
        <v>4391623.87</v>
      </c>
    </row>
    <row r="13" spans="1:11" ht="47.25" x14ac:dyDescent="0.25">
      <c r="A13" s="267" t="s">
        <v>87</v>
      </c>
      <c r="B13" s="489" t="s">
        <v>729</v>
      </c>
      <c r="C13" s="489" t="s">
        <v>88</v>
      </c>
      <c r="D13" s="489"/>
      <c r="E13" s="489"/>
      <c r="F13" s="490">
        <f>F15</f>
        <v>885406</v>
      </c>
      <c r="G13" s="490">
        <f t="shared" ref="G13:H13" si="1">G15</f>
        <v>601370</v>
      </c>
      <c r="H13" s="490">
        <f t="shared" si="1"/>
        <v>601370</v>
      </c>
    </row>
    <row r="14" spans="1:11" ht="31.5" x14ac:dyDescent="0.25">
      <c r="A14" s="488" t="s">
        <v>364</v>
      </c>
      <c r="B14" s="489" t="s">
        <v>729</v>
      </c>
      <c r="C14" s="489" t="s">
        <v>88</v>
      </c>
      <c r="D14" s="489" t="s">
        <v>365</v>
      </c>
      <c r="E14" s="489"/>
      <c r="F14" s="490">
        <f>F15</f>
        <v>885406</v>
      </c>
      <c r="G14" s="490">
        <f t="shared" ref="G14:H14" si="2">G15</f>
        <v>601370</v>
      </c>
      <c r="H14" s="490">
        <f t="shared" si="2"/>
        <v>601370</v>
      </c>
    </row>
    <row r="15" spans="1:11" ht="45.6" customHeight="1" x14ac:dyDescent="0.25">
      <c r="A15" s="230" t="s">
        <v>512</v>
      </c>
      <c r="B15" s="499" t="s">
        <v>729</v>
      </c>
      <c r="C15" s="491" t="s">
        <v>88</v>
      </c>
      <c r="D15" s="491" t="s">
        <v>367</v>
      </c>
      <c r="E15" s="491" t="s">
        <v>513</v>
      </c>
      <c r="F15" s="492">
        <f>F16+F17+F18</f>
        <v>885406</v>
      </c>
      <c r="G15" s="492">
        <f t="shared" ref="G15:H15" si="3">G16+G17+G18</f>
        <v>601370</v>
      </c>
      <c r="H15" s="492">
        <f t="shared" si="3"/>
        <v>601370</v>
      </c>
    </row>
    <row r="16" spans="1:11" ht="34.5" customHeight="1" x14ac:dyDescent="0.25">
      <c r="A16" s="230" t="s">
        <v>514</v>
      </c>
      <c r="B16" s="499" t="s">
        <v>729</v>
      </c>
      <c r="C16" s="491" t="s">
        <v>88</v>
      </c>
      <c r="D16" s="491" t="s">
        <v>367</v>
      </c>
      <c r="E16" s="491" t="s">
        <v>515</v>
      </c>
      <c r="F16" s="492">
        <v>687728</v>
      </c>
      <c r="G16" s="492">
        <v>455070</v>
      </c>
      <c r="H16" s="492">
        <v>455070</v>
      </c>
    </row>
    <row r="17" spans="1:8" ht="47.25" x14ac:dyDescent="0.25">
      <c r="A17" s="230" t="s">
        <v>125</v>
      </c>
      <c r="B17" s="499" t="s">
        <v>729</v>
      </c>
      <c r="C17" s="491" t="s">
        <v>88</v>
      </c>
      <c r="D17" s="491" t="s">
        <v>731</v>
      </c>
      <c r="E17" s="491" t="s">
        <v>516</v>
      </c>
      <c r="F17" s="492">
        <v>3000</v>
      </c>
      <c r="G17" s="492">
        <v>9000</v>
      </c>
      <c r="H17" s="492">
        <v>9000</v>
      </c>
    </row>
    <row r="18" spans="1:8" ht="63" x14ac:dyDescent="0.25">
      <c r="A18" s="230" t="s">
        <v>274</v>
      </c>
      <c r="B18" s="499" t="s">
        <v>729</v>
      </c>
      <c r="C18" s="491" t="s">
        <v>88</v>
      </c>
      <c r="D18" s="491" t="s">
        <v>367</v>
      </c>
      <c r="E18" s="491" t="s">
        <v>517</v>
      </c>
      <c r="F18" s="492">
        <v>194678</v>
      </c>
      <c r="G18" s="492">
        <v>137300</v>
      </c>
      <c r="H18" s="492">
        <v>137300</v>
      </c>
    </row>
    <row r="19" spans="1:8" ht="66" customHeight="1" x14ac:dyDescent="0.25">
      <c r="A19" s="267" t="s">
        <v>89</v>
      </c>
      <c r="B19" s="489" t="s">
        <v>729</v>
      </c>
      <c r="C19" s="493" t="s">
        <v>90</v>
      </c>
      <c r="D19" s="493"/>
      <c r="E19" s="493"/>
      <c r="F19" s="494">
        <f>F21+F26+F29</f>
        <v>3506746.08</v>
      </c>
      <c r="G19" s="494">
        <f t="shared" ref="G19:H19" si="4">G21+G26+G29</f>
        <v>3042303.95</v>
      </c>
      <c r="H19" s="494">
        <f t="shared" si="4"/>
        <v>3042303.95</v>
      </c>
    </row>
    <row r="20" spans="1:8" ht="36.75" customHeight="1" x14ac:dyDescent="0.25">
      <c r="A20" s="488" t="s">
        <v>364</v>
      </c>
      <c r="B20" s="489" t="s">
        <v>729</v>
      </c>
      <c r="C20" s="493" t="s">
        <v>90</v>
      </c>
      <c r="D20" s="493" t="s">
        <v>365</v>
      </c>
      <c r="E20" s="493"/>
      <c r="F20" s="494">
        <f>F21+F26+F29</f>
        <v>3506746.08</v>
      </c>
      <c r="G20" s="494">
        <f t="shared" ref="G20:H20" si="5">G21+G26+G29</f>
        <v>3042303.95</v>
      </c>
      <c r="H20" s="494">
        <f t="shared" si="5"/>
        <v>3042303.95</v>
      </c>
    </row>
    <row r="21" spans="1:8" ht="31.5" x14ac:dyDescent="0.25">
      <c r="A21" s="230" t="s">
        <v>512</v>
      </c>
      <c r="B21" s="499" t="s">
        <v>729</v>
      </c>
      <c r="C21" s="491" t="s">
        <v>90</v>
      </c>
      <c r="D21" s="491" t="s">
        <v>368</v>
      </c>
      <c r="E21" s="491" t="s">
        <v>513</v>
      </c>
      <c r="F21" s="492">
        <f>F23+F24+F25</f>
        <v>2871774</v>
      </c>
      <c r="G21" s="492">
        <f t="shared" ref="G21:H21" si="6">G23+G24+G25</f>
        <v>2672703.9500000002</v>
      </c>
      <c r="H21" s="492">
        <f t="shared" si="6"/>
        <v>2672703.9500000002</v>
      </c>
    </row>
    <row r="22" spans="1:8" ht="31.5" hidden="1" customHeight="1" x14ac:dyDescent="0.25">
      <c r="A22" s="230" t="s">
        <v>514</v>
      </c>
      <c r="B22" s="499" t="s">
        <v>729</v>
      </c>
      <c r="C22" s="491" t="s">
        <v>90</v>
      </c>
      <c r="D22" s="491" t="s">
        <v>368</v>
      </c>
      <c r="E22" s="491" t="s">
        <v>515</v>
      </c>
      <c r="F22" s="492">
        <v>1800000</v>
      </c>
      <c r="G22" s="492">
        <v>1800000</v>
      </c>
      <c r="H22" s="492">
        <v>1800000</v>
      </c>
    </row>
    <row r="23" spans="1:8" ht="34.5" customHeight="1" x14ac:dyDescent="0.25">
      <c r="A23" s="230" t="s">
        <v>514</v>
      </c>
      <c r="B23" s="499" t="s">
        <v>729</v>
      </c>
      <c r="C23" s="491" t="s">
        <v>90</v>
      </c>
      <c r="D23" s="491" t="s">
        <v>368</v>
      </c>
      <c r="E23" s="491" t="s">
        <v>515</v>
      </c>
      <c r="F23" s="492">
        <v>2194225</v>
      </c>
      <c r="G23" s="492">
        <v>2052703.95</v>
      </c>
      <c r="H23" s="492">
        <v>2052703.95</v>
      </c>
    </row>
    <row r="24" spans="1:8" ht="47.25" x14ac:dyDescent="0.25">
      <c r="A24" s="230" t="s">
        <v>125</v>
      </c>
      <c r="B24" s="499" t="s">
        <v>729</v>
      </c>
      <c r="C24" s="491" t="s">
        <v>90</v>
      </c>
      <c r="D24" s="491" t="s">
        <v>371</v>
      </c>
      <c r="E24" s="491" t="s">
        <v>516</v>
      </c>
      <c r="F24" s="492">
        <v>5000</v>
      </c>
      <c r="G24" s="492">
        <v>11000</v>
      </c>
      <c r="H24" s="492">
        <v>11000</v>
      </c>
    </row>
    <row r="25" spans="1:8" ht="54.75" customHeight="1" x14ac:dyDescent="0.25">
      <c r="A25" s="230" t="s">
        <v>274</v>
      </c>
      <c r="B25" s="499" t="s">
        <v>729</v>
      </c>
      <c r="C25" s="491" t="s">
        <v>90</v>
      </c>
      <c r="D25" s="491" t="s">
        <v>368</v>
      </c>
      <c r="E25" s="491" t="s">
        <v>517</v>
      </c>
      <c r="F25" s="492">
        <v>672549</v>
      </c>
      <c r="G25" s="492">
        <v>609000</v>
      </c>
      <c r="H25" s="492">
        <v>609000</v>
      </c>
    </row>
    <row r="26" spans="1:8" ht="31.5" customHeight="1" x14ac:dyDescent="0.25">
      <c r="A26" s="230" t="s">
        <v>354</v>
      </c>
      <c r="B26" s="499" t="s">
        <v>729</v>
      </c>
      <c r="C26" s="491" t="s">
        <v>90</v>
      </c>
      <c r="D26" s="491" t="s">
        <v>371</v>
      </c>
      <c r="E26" s="491" t="s">
        <v>361</v>
      </c>
      <c r="F26" s="492">
        <f>F27+F28</f>
        <v>621696</v>
      </c>
      <c r="G26" s="492">
        <f t="shared" ref="G26:H26" si="7">G27</f>
        <v>310600</v>
      </c>
      <c r="H26" s="492">
        <f t="shared" si="7"/>
        <v>310600</v>
      </c>
    </row>
    <row r="27" spans="1:8" s="151" customFormat="1" ht="24.6" customHeight="1" x14ac:dyDescent="0.25">
      <c r="A27" s="230" t="s">
        <v>585</v>
      </c>
      <c r="B27" s="499" t="s">
        <v>729</v>
      </c>
      <c r="C27" s="491" t="s">
        <v>90</v>
      </c>
      <c r="D27" s="491" t="s">
        <v>371</v>
      </c>
      <c r="E27" s="491" t="s">
        <v>520</v>
      </c>
      <c r="F27" s="492">
        <v>341800</v>
      </c>
      <c r="G27" s="492">
        <v>310600</v>
      </c>
      <c r="H27" s="492">
        <v>310600</v>
      </c>
    </row>
    <row r="28" spans="1:8" s="151" customFormat="1" ht="24.6" customHeight="1" x14ac:dyDescent="0.25">
      <c r="A28" s="230" t="s">
        <v>733</v>
      </c>
      <c r="B28" s="499" t="s">
        <v>729</v>
      </c>
      <c r="C28" s="491" t="s">
        <v>90</v>
      </c>
      <c r="D28" s="491" t="s">
        <v>371</v>
      </c>
      <c r="E28" s="491" t="s">
        <v>732</v>
      </c>
      <c r="F28" s="492">
        <v>279896</v>
      </c>
      <c r="G28" s="492">
        <v>310600</v>
      </c>
      <c r="H28" s="492">
        <v>310600</v>
      </c>
    </row>
    <row r="29" spans="1:8" ht="34.5" customHeight="1" x14ac:dyDescent="0.25">
      <c r="A29" s="445" t="s">
        <v>373</v>
      </c>
      <c r="B29" s="489" t="s">
        <v>729</v>
      </c>
      <c r="C29" s="491" t="s">
        <v>90</v>
      </c>
      <c r="D29" s="491" t="s">
        <v>371</v>
      </c>
      <c r="E29" s="491" t="s">
        <v>521</v>
      </c>
      <c r="F29" s="492">
        <f>F30+F31+F32</f>
        <v>13276.08</v>
      </c>
      <c r="G29" s="492">
        <f t="shared" ref="G29:H29" si="8">G30+G31+G32</f>
        <v>59000</v>
      </c>
      <c r="H29" s="492">
        <f t="shared" si="8"/>
        <v>59000</v>
      </c>
    </row>
    <row r="30" spans="1:8" ht="34.5" customHeight="1" x14ac:dyDescent="0.25">
      <c r="A30" s="268" t="s">
        <v>330</v>
      </c>
      <c r="B30" s="499" t="s">
        <v>729</v>
      </c>
      <c r="C30" s="491" t="s">
        <v>90</v>
      </c>
      <c r="D30" s="491" t="s">
        <v>371</v>
      </c>
      <c r="E30" s="491" t="s">
        <v>582</v>
      </c>
      <c r="F30" s="492">
        <v>1000</v>
      </c>
      <c r="G30" s="492">
        <v>50000</v>
      </c>
      <c r="H30" s="492">
        <v>50000</v>
      </c>
    </row>
    <row r="31" spans="1:8" x14ac:dyDescent="0.25">
      <c r="A31" s="230" t="s">
        <v>583</v>
      </c>
      <c r="B31" s="499" t="s">
        <v>729</v>
      </c>
      <c r="C31" s="491" t="s">
        <v>90</v>
      </c>
      <c r="D31" s="491" t="s">
        <v>371</v>
      </c>
      <c r="E31" s="491" t="s">
        <v>523</v>
      </c>
      <c r="F31" s="492">
        <v>10276.08</v>
      </c>
      <c r="G31" s="492">
        <v>6000</v>
      </c>
      <c r="H31" s="492">
        <v>6000</v>
      </c>
    </row>
    <row r="32" spans="1:8" x14ac:dyDescent="0.25">
      <c r="A32" s="230" t="s">
        <v>275</v>
      </c>
      <c r="B32" s="499" t="s">
        <v>729</v>
      </c>
      <c r="C32" s="491" t="s">
        <v>90</v>
      </c>
      <c r="D32" s="491" t="s">
        <v>371</v>
      </c>
      <c r="E32" s="491" t="s">
        <v>524</v>
      </c>
      <c r="F32" s="492">
        <v>2000</v>
      </c>
      <c r="G32" s="492">
        <v>3000</v>
      </c>
      <c r="H32" s="492">
        <v>3000</v>
      </c>
    </row>
    <row r="33" spans="1:8" ht="62.25" customHeight="1" x14ac:dyDescent="0.25">
      <c r="A33" s="269" t="s">
        <v>91</v>
      </c>
      <c r="B33" s="489" t="s">
        <v>729</v>
      </c>
      <c r="C33" s="495" t="s">
        <v>92</v>
      </c>
      <c r="D33" s="495"/>
      <c r="E33" s="495"/>
      <c r="F33" s="496">
        <f>F34+F36</f>
        <v>732073.32</v>
      </c>
      <c r="G33" s="496">
        <f t="shared" ref="G33:H33" si="9">G34+G36</f>
        <v>644249.92000000004</v>
      </c>
      <c r="H33" s="496">
        <f t="shared" si="9"/>
        <v>644249.92000000004</v>
      </c>
    </row>
    <row r="34" spans="1:8" x14ac:dyDescent="0.25">
      <c r="A34" s="309" t="s">
        <v>461</v>
      </c>
      <c r="B34" s="499" t="s">
        <v>729</v>
      </c>
      <c r="C34" s="497" t="s">
        <v>92</v>
      </c>
      <c r="D34" s="497" t="s">
        <v>465</v>
      </c>
      <c r="E34" s="497" t="s">
        <v>462</v>
      </c>
      <c r="F34" s="498">
        <f>F35</f>
        <v>31573.32</v>
      </c>
      <c r="G34" s="498">
        <f t="shared" ref="G34:H34" si="10">G35</f>
        <v>17187.419999999998</v>
      </c>
      <c r="H34" s="498">
        <f t="shared" si="10"/>
        <v>17187.419999999998</v>
      </c>
    </row>
    <row r="35" spans="1:8" x14ac:dyDescent="0.25">
      <c r="A35" s="309" t="s">
        <v>23</v>
      </c>
      <c r="B35" s="499" t="s">
        <v>729</v>
      </c>
      <c r="C35" s="497" t="s">
        <v>92</v>
      </c>
      <c r="D35" s="497" t="s">
        <v>465</v>
      </c>
      <c r="E35" s="497" t="s">
        <v>525</v>
      </c>
      <c r="F35" s="498">
        <v>31573.32</v>
      </c>
      <c r="G35" s="498">
        <v>17187.419999999998</v>
      </c>
      <c r="H35" s="498">
        <v>17187.419999999998</v>
      </c>
    </row>
    <row r="36" spans="1:8" x14ac:dyDescent="0.25">
      <c r="A36" s="309" t="s">
        <v>461</v>
      </c>
      <c r="B36" s="499" t="s">
        <v>729</v>
      </c>
      <c r="C36" s="497" t="s">
        <v>92</v>
      </c>
      <c r="D36" s="497" t="s">
        <v>714</v>
      </c>
      <c r="E36" s="497" t="s">
        <v>462</v>
      </c>
      <c r="F36" s="498">
        <f>F37</f>
        <v>700500</v>
      </c>
      <c r="G36" s="498">
        <f t="shared" ref="G36:H36" si="11">G37</f>
        <v>627062.5</v>
      </c>
      <c r="H36" s="498">
        <f t="shared" si="11"/>
        <v>627062.5</v>
      </c>
    </row>
    <row r="37" spans="1:8" ht="29.25" customHeight="1" x14ac:dyDescent="0.25">
      <c r="A37" s="309" t="s">
        <v>23</v>
      </c>
      <c r="B37" s="499" t="s">
        <v>729</v>
      </c>
      <c r="C37" s="497" t="s">
        <v>92</v>
      </c>
      <c r="D37" s="497" t="s">
        <v>714</v>
      </c>
      <c r="E37" s="497" t="s">
        <v>525</v>
      </c>
      <c r="F37" s="498">
        <v>700500</v>
      </c>
      <c r="G37" s="498">
        <v>627062.5</v>
      </c>
      <c r="H37" s="498">
        <v>627062.5</v>
      </c>
    </row>
    <row r="38" spans="1:8" ht="20.25" customHeight="1" x14ac:dyDescent="0.25">
      <c r="A38" s="267" t="s">
        <v>227</v>
      </c>
      <c r="B38" s="489" t="s">
        <v>729</v>
      </c>
      <c r="C38" s="495" t="s">
        <v>228</v>
      </c>
      <c r="D38" s="495"/>
      <c r="E38" s="495"/>
      <c r="F38" s="496">
        <f>F39+F41</f>
        <v>0</v>
      </c>
      <c r="G38" s="496">
        <f t="shared" ref="G38:H38" si="12">G39+G41</f>
        <v>644249.92000000004</v>
      </c>
      <c r="H38" s="496">
        <f t="shared" si="12"/>
        <v>644249.92000000004</v>
      </c>
    </row>
    <row r="39" spans="1:8" ht="18" customHeight="1" x14ac:dyDescent="0.25">
      <c r="A39" s="268" t="s">
        <v>468</v>
      </c>
      <c r="B39" s="499" t="s">
        <v>729</v>
      </c>
      <c r="C39" s="497" t="s">
        <v>228</v>
      </c>
      <c r="D39" s="497" t="s">
        <v>717</v>
      </c>
      <c r="E39" s="497" t="s">
        <v>374</v>
      </c>
      <c r="F39" s="498">
        <f>F40</f>
        <v>0</v>
      </c>
      <c r="G39" s="498">
        <f t="shared" ref="G39:H39" si="13">G40</f>
        <v>17187.419999999998</v>
      </c>
      <c r="H39" s="498">
        <f t="shared" si="13"/>
        <v>17187.419999999998</v>
      </c>
    </row>
    <row r="40" spans="1:8" x14ac:dyDescent="0.25">
      <c r="A40" s="268" t="s">
        <v>231</v>
      </c>
      <c r="B40" s="499" t="s">
        <v>729</v>
      </c>
      <c r="C40" s="497" t="s">
        <v>228</v>
      </c>
      <c r="D40" s="497" t="s">
        <v>717</v>
      </c>
      <c r="E40" s="497" t="s">
        <v>734</v>
      </c>
      <c r="F40" s="498">
        <v>0</v>
      </c>
      <c r="G40" s="498">
        <v>17187.419999999998</v>
      </c>
      <c r="H40" s="498">
        <v>17187.419999999998</v>
      </c>
    </row>
    <row r="41" spans="1:8" x14ac:dyDescent="0.25">
      <c r="A41" s="268" t="s">
        <v>468</v>
      </c>
      <c r="B41" s="499" t="s">
        <v>729</v>
      </c>
      <c r="C41" s="497" t="s">
        <v>228</v>
      </c>
      <c r="D41" s="497" t="s">
        <v>719</v>
      </c>
      <c r="E41" s="497" t="s">
        <v>374</v>
      </c>
      <c r="F41" s="498">
        <f>F42</f>
        <v>0</v>
      </c>
      <c r="G41" s="498">
        <f t="shared" ref="G41:H41" si="14">G42</f>
        <v>627062.5</v>
      </c>
      <c r="H41" s="498">
        <f t="shared" si="14"/>
        <v>627062.5</v>
      </c>
    </row>
    <row r="42" spans="1:8" ht="16.5" customHeight="1" x14ac:dyDescent="0.25">
      <c r="A42" s="268" t="s">
        <v>231</v>
      </c>
      <c r="B42" s="499" t="s">
        <v>729</v>
      </c>
      <c r="C42" s="497" t="s">
        <v>228</v>
      </c>
      <c r="D42" s="497" t="s">
        <v>719</v>
      </c>
      <c r="E42" s="497" t="s">
        <v>734</v>
      </c>
      <c r="F42" s="498">
        <v>0</v>
      </c>
      <c r="G42" s="498">
        <v>627062.5</v>
      </c>
      <c r="H42" s="498">
        <v>627062.5</v>
      </c>
    </row>
    <row r="43" spans="1:8" x14ac:dyDescent="0.25">
      <c r="A43" s="456" t="s">
        <v>93</v>
      </c>
      <c r="B43" s="489" t="s">
        <v>729</v>
      </c>
      <c r="C43" s="485" t="s">
        <v>94</v>
      </c>
      <c r="D43" s="485"/>
      <c r="E43" s="485"/>
      <c r="F43" s="487">
        <f>F45</f>
        <v>15000</v>
      </c>
      <c r="G43" s="487">
        <f t="shared" ref="G43:H43" si="15">G45</f>
        <v>3000</v>
      </c>
      <c r="H43" s="487">
        <f t="shared" si="15"/>
        <v>3000</v>
      </c>
    </row>
    <row r="44" spans="1:8" x14ac:dyDescent="0.25">
      <c r="A44" s="268" t="s">
        <v>468</v>
      </c>
      <c r="B44" s="499" t="s">
        <v>729</v>
      </c>
      <c r="C44" s="485" t="s">
        <v>94</v>
      </c>
      <c r="D44" s="485" t="s">
        <v>584</v>
      </c>
      <c r="E44" s="483" t="s">
        <v>374</v>
      </c>
      <c r="F44" s="484">
        <f>F45</f>
        <v>15000</v>
      </c>
      <c r="G44" s="484">
        <f t="shared" ref="G44:H44" si="16">G45</f>
        <v>3000</v>
      </c>
      <c r="H44" s="484">
        <f t="shared" si="16"/>
        <v>3000</v>
      </c>
    </row>
    <row r="45" spans="1:8" x14ac:dyDescent="0.25">
      <c r="A45" s="200" t="s">
        <v>131</v>
      </c>
      <c r="B45" s="499" t="s">
        <v>729</v>
      </c>
      <c r="C45" s="483" t="s">
        <v>94</v>
      </c>
      <c r="D45" s="483" t="s">
        <v>584</v>
      </c>
      <c r="E45" s="483" t="s">
        <v>526</v>
      </c>
      <c r="F45" s="484">
        <v>15000</v>
      </c>
      <c r="G45" s="484">
        <v>3000</v>
      </c>
      <c r="H45" s="484">
        <v>3000</v>
      </c>
    </row>
    <row r="46" spans="1:8" x14ac:dyDescent="0.25">
      <c r="A46" s="456" t="s">
        <v>236</v>
      </c>
      <c r="B46" s="489" t="s">
        <v>729</v>
      </c>
      <c r="C46" s="485" t="s">
        <v>233</v>
      </c>
      <c r="D46" s="485"/>
      <c r="E46" s="485"/>
      <c r="F46" s="487">
        <f>F47+F49</f>
        <v>90700</v>
      </c>
      <c r="G46" s="487">
        <f t="shared" ref="G46:H46" si="17">G47+G49</f>
        <v>100700</v>
      </c>
      <c r="H46" s="487">
        <f t="shared" si="17"/>
        <v>100700</v>
      </c>
    </row>
    <row r="47" spans="1:8" ht="31.5" x14ac:dyDescent="0.25">
      <c r="A47" s="230" t="s">
        <v>354</v>
      </c>
      <c r="B47" s="499" t="s">
        <v>729</v>
      </c>
      <c r="C47" s="483" t="s">
        <v>233</v>
      </c>
      <c r="D47" s="483" t="s">
        <v>713</v>
      </c>
      <c r="E47" s="483" t="s">
        <v>361</v>
      </c>
      <c r="F47" s="484">
        <v>700</v>
      </c>
      <c r="G47" s="484">
        <v>700</v>
      </c>
      <c r="H47" s="484">
        <v>700</v>
      </c>
    </row>
    <row r="48" spans="1:8" x14ac:dyDescent="0.25">
      <c r="A48" s="309" t="s">
        <v>585</v>
      </c>
      <c r="B48" s="499" t="s">
        <v>729</v>
      </c>
      <c r="C48" s="483" t="s">
        <v>233</v>
      </c>
      <c r="D48" s="483" t="s">
        <v>713</v>
      </c>
      <c r="E48" s="483" t="s">
        <v>520</v>
      </c>
      <c r="F48" s="484">
        <v>700</v>
      </c>
      <c r="G48" s="484">
        <v>700</v>
      </c>
      <c r="H48" s="484">
        <v>700</v>
      </c>
    </row>
    <row r="49" spans="1:8" ht="31.5" x14ac:dyDescent="0.25">
      <c r="A49" s="230" t="s">
        <v>354</v>
      </c>
      <c r="B49" s="499" t="s">
        <v>729</v>
      </c>
      <c r="C49" s="483" t="s">
        <v>233</v>
      </c>
      <c r="D49" s="483" t="s">
        <v>491</v>
      </c>
      <c r="E49" s="483" t="s">
        <v>361</v>
      </c>
      <c r="F49" s="484">
        <f>F50</f>
        <v>90000</v>
      </c>
      <c r="G49" s="484">
        <f t="shared" ref="G49:H49" si="18">G50</f>
        <v>100000</v>
      </c>
      <c r="H49" s="484">
        <f t="shared" si="18"/>
        <v>100000</v>
      </c>
    </row>
    <row r="50" spans="1:8" x14ac:dyDescent="0.25">
      <c r="A50" s="309" t="s">
        <v>585</v>
      </c>
      <c r="B50" s="499" t="s">
        <v>729</v>
      </c>
      <c r="C50" s="483" t="s">
        <v>233</v>
      </c>
      <c r="D50" s="483" t="s">
        <v>491</v>
      </c>
      <c r="E50" s="483" t="s">
        <v>520</v>
      </c>
      <c r="F50" s="484">
        <v>90000</v>
      </c>
      <c r="G50" s="484">
        <v>100000</v>
      </c>
      <c r="H50" s="484">
        <v>100000</v>
      </c>
    </row>
    <row r="51" spans="1:8" ht="24.75" customHeight="1" x14ac:dyDescent="0.25">
      <c r="A51" s="267" t="s">
        <v>148</v>
      </c>
      <c r="B51" s="489" t="s">
        <v>729</v>
      </c>
      <c r="C51" s="495" t="s">
        <v>147</v>
      </c>
      <c r="D51" s="495"/>
      <c r="E51" s="495"/>
      <c r="F51" s="496">
        <f>F52</f>
        <v>137300</v>
      </c>
      <c r="G51" s="496">
        <f t="shared" ref="G51:H51" si="19">G52</f>
        <v>126100</v>
      </c>
      <c r="H51" s="496">
        <f t="shared" si="19"/>
        <v>126100</v>
      </c>
    </row>
    <row r="52" spans="1:8" ht="52.5" customHeight="1" x14ac:dyDescent="0.25">
      <c r="A52" s="269" t="s">
        <v>698</v>
      </c>
      <c r="B52" s="489" t="s">
        <v>729</v>
      </c>
      <c r="C52" s="495" t="s">
        <v>147</v>
      </c>
      <c r="D52" s="495" t="s">
        <v>735</v>
      </c>
      <c r="E52" s="495"/>
      <c r="F52" s="496">
        <f>F53+F57</f>
        <v>137300</v>
      </c>
      <c r="G52" s="496">
        <f t="shared" ref="G52:H52" si="20">G53+G57</f>
        <v>126100</v>
      </c>
      <c r="H52" s="496">
        <f t="shared" si="20"/>
        <v>126100</v>
      </c>
    </row>
    <row r="53" spans="1:8" ht="38.25" customHeight="1" x14ac:dyDescent="0.25">
      <c r="A53" s="443" t="s">
        <v>586</v>
      </c>
      <c r="B53" s="499" t="s">
        <v>729</v>
      </c>
      <c r="C53" s="483" t="s">
        <v>147</v>
      </c>
      <c r="D53" s="483" t="s">
        <v>701</v>
      </c>
      <c r="E53" s="483" t="s">
        <v>513</v>
      </c>
      <c r="F53" s="484">
        <f>F54+F55+F56</f>
        <v>126000</v>
      </c>
      <c r="G53" s="484">
        <f t="shared" ref="G53:H53" si="21">G54+G55+G56</f>
        <v>119210</v>
      </c>
      <c r="H53" s="484">
        <f t="shared" si="21"/>
        <v>119210</v>
      </c>
    </row>
    <row r="54" spans="1:8" ht="31.5" x14ac:dyDescent="0.25">
      <c r="A54" s="309" t="s">
        <v>514</v>
      </c>
      <c r="B54" s="499" t="s">
        <v>729</v>
      </c>
      <c r="C54" s="483" t="s">
        <v>147</v>
      </c>
      <c r="D54" s="483" t="s">
        <v>701</v>
      </c>
      <c r="E54" s="483" t="s">
        <v>515</v>
      </c>
      <c r="F54" s="484">
        <v>96800</v>
      </c>
      <c r="G54" s="484">
        <v>91710</v>
      </c>
      <c r="H54" s="484">
        <v>91710</v>
      </c>
    </row>
    <row r="55" spans="1:8" ht="47.25" hidden="1" x14ac:dyDescent="0.25">
      <c r="A55" s="309" t="s">
        <v>125</v>
      </c>
      <c r="B55" s="499" t="s">
        <v>729</v>
      </c>
      <c r="C55" s="483" t="s">
        <v>147</v>
      </c>
      <c r="D55" s="483" t="s">
        <v>701</v>
      </c>
      <c r="E55" s="483" t="s">
        <v>516</v>
      </c>
      <c r="F55" s="484">
        <v>0</v>
      </c>
      <c r="G55" s="484">
        <v>0</v>
      </c>
      <c r="H55" s="484">
        <v>0</v>
      </c>
    </row>
    <row r="56" spans="1:8" ht="62.45" customHeight="1" x14ac:dyDescent="0.25">
      <c r="A56" s="309" t="s">
        <v>274</v>
      </c>
      <c r="B56" s="499" t="s">
        <v>729</v>
      </c>
      <c r="C56" s="483" t="s">
        <v>147</v>
      </c>
      <c r="D56" s="483" t="s">
        <v>701</v>
      </c>
      <c r="E56" s="483" t="s">
        <v>517</v>
      </c>
      <c r="F56" s="484">
        <v>29200</v>
      </c>
      <c r="G56" s="484">
        <v>27500</v>
      </c>
      <c r="H56" s="484">
        <v>27500</v>
      </c>
    </row>
    <row r="57" spans="1:8" ht="33.75" customHeight="1" x14ac:dyDescent="0.25">
      <c r="A57" s="230" t="s">
        <v>354</v>
      </c>
      <c r="B57" s="499" t="s">
        <v>729</v>
      </c>
      <c r="C57" s="483" t="s">
        <v>147</v>
      </c>
      <c r="D57" s="483" t="s">
        <v>701</v>
      </c>
      <c r="E57" s="483" t="s">
        <v>361</v>
      </c>
      <c r="F57" s="484">
        <f>F58</f>
        <v>11300</v>
      </c>
      <c r="G57" s="484">
        <f t="shared" ref="G57:H57" si="22">G58</f>
        <v>6890</v>
      </c>
      <c r="H57" s="484">
        <f t="shared" si="22"/>
        <v>6890</v>
      </c>
    </row>
    <row r="58" spans="1:8" ht="27" customHeight="1" x14ac:dyDescent="0.25">
      <c r="A58" s="309" t="s">
        <v>331</v>
      </c>
      <c r="B58" s="499" t="s">
        <v>729</v>
      </c>
      <c r="C58" s="483" t="s">
        <v>147</v>
      </c>
      <c r="D58" s="483" t="s">
        <v>701</v>
      </c>
      <c r="E58" s="483" t="s">
        <v>520</v>
      </c>
      <c r="F58" s="484">
        <v>11300</v>
      </c>
      <c r="G58" s="484">
        <v>6890</v>
      </c>
      <c r="H58" s="484">
        <v>6890</v>
      </c>
    </row>
    <row r="59" spans="1:8" ht="39.75" customHeight="1" x14ac:dyDescent="0.25">
      <c r="A59" s="267" t="s">
        <v>95</v>
      </c>
      <c r="B59" s="489" t="s">
        <v>729</v>
      </c>
      <c r="C59" s="485" t="s">
        <v>96</v>
      </c>
      <c r="D59" s="483"/>
      <c r="E59" s="483"/>
      <c r="F59" s="487">
        <f>F60+F67</f>
        <v>116000</v>
      </c>
      <c r="G59" s="487" t="e">
        <f>G61+G93</f>
        <v>#REF!</v>
      </c>
      <c r="H59" s="487" t="e">
        <f>H61+H93</f>
        <v>#REF!</v>
      </c>
    </row>
    <row r="60" spans="1:8" ht="18.75" customHeight="1" x14ac:dyDescent="0.25">
      <c r="A60" s="267" t="s">
        <v>691</v>
      </c>
      <c r="B60" s="489" t="s">
        <v>729</v>
      </c>
      <c r="C60" s="485" t="s">
        <v>98</v>
      </c>
      <c r="D60" s="483"/>
      <c r="E60" s="483"/>
      <c r="F60" s="487">
        <f>F61</f>
        <v>1000</v>
      </c>
      <c r="G60" s="487"/>
      <c r="H60" s="487"/>
    </row>
    <row r="61" spans="1:8" ht="41.25" customHeight="1" x14ac:dyDescent="0.25">
      <c r="A61" s="453" t="s">
        <v>375</v>
      </c>
      <c r="B61" s="489" t="s">
        <v>729</v>
      </c>
      <c r="C61" s="485" t="s">
        <v>98</v>
      </c>
      <c r="D61" s="485" t="s">
        <v>527</v>
      </c>
      <c r="E61" s="485"/>
      <c r="F61" s="487">
        <f>F62</f>
        <v>1000</v>
      </c>
      <c r="G61" s="487" t="e">
        <f>G69+G76+#REF!</f>
        <v>#REF!</v>
      </c>
      <c r="H61" s="487" t="e">
        <f>H69+H76+#REF!</f>
        <v>#REF!</v>
      </c>
    </row>
    <row r="62" spans="1:8" s="151" customFormat="1" ht="37.5" customHeight="1" x14ac:dyDescent="0.25">
      <c r="A62" s="28" t="s">
        <v>377</v>
      </c>
      <c r="B62" s="489" t="s">
        <v>729</v>
      </c>
      <c r="C62" s="485" t="s">
        <v>98</v>
      </c>
      <c r="D62" s="485" t="s">
        <v>378</v>
      </c>
      <c r="E62" s="485"/>
      <c r="F62" s="487">
        <f>F65</f>
        <v>1000</v>
      </c>
      <c r="G62" s="487">
        <f t="shared" ref="G62:H62" si="23">G65</f>
        <v>2000</v>
      </c>
      <c r="H62" s="487">
        <f t="shared" si="23"/>
        <v>2000</v>
      </c>
    </row>
    <row r="63" spans="1:8" ht="37.5" customHeight="1" x14ac:dyDescent="0.25">
      <c r="A63" s="441" t="s">
        <v>587</v>
      </c>
      <c r="B63" s="504" t="s">
        <v>729</v>
      </c>
      <c r="C63" s="485" t="s">
        <v>98</v>
      </c>
      <c r="D63" s="485" t="s">
        <v>528</v>
      </c>
      <c r="E63" s="485"/>
      <c r="F63" s="487">
        <f>F65</f>
        <v>1000</v>
      </c>
      <c r="G63" s="484">
        <f t="shared" ref="G63:H63" si="24">G65</f>
        <v>2000</v>
      </c>
      <c r="H63" s="484">
        <f t="shared" si="24"/>
        <v>2000</v>
      </c>
    </row>
    <row r="64" spans="1:8" ht="68.25" customHeight="1" x14ac:dyDescent="0.25">
      <c r="A64" s="294" t="s">
        <v>702</v>
      </c>
      <c r="B64" s="499" t="s">
        <v>729</v>
      </c>
      <c r="C64" s="483" t="s">
        <v>98</v>
      </c>
      <c r="D64" s="483" t="s">
        <v>380</v>
      </c>
      <c r="E64" s="483"/>
      <c r="F64" s="484">
        <f>F65</f>
        <v>1000</v>
      </c>
      <c r="G64" s="484">
        <f t="shared" ref="G64:H65" si="25">G65</f>
        <v>2000</v>
      </c>
      <c r="H64" s="484">
        <f t="shared" si="25"/>
        <v>2000</v>
      </c>
    </row>
    <row r="65" spans="1:8" ht="37.5" customHeight="1" x14ac:dyDescent="0.25">
      <c r="A65" s="230" t="s">
        <v>354</v>
      </c>
      <c r="B65" s="499" t="s">
        <v>729</v>
      </c>
      <c r="C65" s="483" t="s">
        <v>98</v>
      </c>
      <c r="D65" s="483" t="s">
        <v>380</v>
      </c>
      <c r="E65" s="483" t="s">
        <v>361</v>
      </c>
      <c r="F65" s="484">
        <f>F66</f>
        <v>1000</v>
      </c>
      <c r="G65" s="484">
        <f t="shared" si="25"/>
        <v>2000</v>
      </c>
      <c r="H65" s="484">
        <f t="shared" si="25"/>
        <v>2000</v>
      </c>
    </row>
    <row r="66" spans="1:8" ht="37.5" customHeight="1" x14ac:dyDescent="0.25">
      <c r="A66" s="309" t="s">
        <v>331</v>
      </c>
      <c r="B66" s="489" t="s">
        <v>729</v>
      </c>
      <c r="C66" s="483" t="s">
        <v>98</v>
      </c>
      <c r="D66" s="483" t="s">
        <v>380</v>
      </c>
      <c r="E66" s="483" t="s">
        <v>520</v>
      </c>
      <c r="F66" s="484">
        <v>1000</v>
      </c>
      <c r="G66" s="484">
        <v>2000</v>
      </c>
      <c r="H66" s="484">
        <v>2000</v>
      </c>
    </row>
    <row r="67" spans="1:8" ht="54.75" customHeight="1" x14ac:dyDescent="0.25">
      <c r="A67" s="267" t="s">
        <v>703</v>
      </c>
      <c r="B67" s="489" t="s">
        <v>729</v>
      </c>
      <c r="C67" s="485" t="s">
        <v>100</v>
      </c>
      <c r="D67" s="483"/>
      <c r="E67" s="483"/>
      <c r="F67" s="487">
        <f>F68+F81</f>
        <v>115000</v>
      </c>
      <c r="G67" s="487"/>
      <c r="H67" s="487"/>
    </row>
    <row r="68" spans="1:8" ht="41.25" customHeight="1" x14ac:dyDescent="0.25">
      <c r="A68" s="539" t="s">
        <v>375</v>
      </c>
      <c r="B68" s="489" t="s">
        <v>729</v>
      </c>
      <c r="C68" s="485" t="s">
        <v>100</v>
      </c>
      <c r="D68" s="485" t="s">
        <v>527</v>
      </c>
      <c r="E68" s="485"/>
      <c r="F68" s="487">
        <f>F69</f>
        <v>95000</v>
      </c>
      <c r="G68" s="487">
        <f t="shared" ref="G68:H68" si="26">G69</f>
        <v>4000</v>
      </c>
      <c r="H68" s="487">
        <f t="shared" si="26"/>
        <v>4000</v>
      </c>
    </row>
    <row r="69" spans="1:8" s="151" customFormat="1" ht="31.5" x14ac:dyDescent="0.25">
      <c r="A69" s="462" t="s">
        <v>472</v>
      </c>
      <c r="B69" s="489" t="s">
        <v>729</v>
      </c>
      <c r="C69" s="485" t="s">
        <v>100</v>
      </c>
      <c r="D69" s="485" t="s">
        <v>471</v>
      </c>
      <c r="E69" s="485"/>
      <c r="F69" s="487">
        <f>F72+F74</f>
        <v>95000</v>
      </c>
      <c r="G69" s="487">
        <f t="shared" ref="G69:H69" si="27">G72</f>
        <v>4000</v>
      </c>
      <c r="H69" s="487">
        <f t="shared" si="27"/>
        <v>4000</v>
      </c>
    </row>
    <row r="70" spans="1:8" ht="51" customHeight="1" x14ac:dyDescent="0.25">
      <c r="A70" s="542" t="s">
        <v>736</v>
      </c>
      <c r="B70" s="489" t="s">
        <v>729</v>
      </c>
      <c r="C70" s="485" t="s">
        <v>100</v>
      </c>
      <c r="D70" s="485" t="s">
        <v>588</v>
      </c>
      <c r="E70" s="485"/>
      <c r="F70" s="487">
        <f>F72</f>
        <v>45000</v>
      </c>
      <c r="G70" s="484">
        <f t="shared" ref="G70:H70" si="28">G72</f>
        <v>4000</v>
      </c>
      <c r="H70" s="484">
        <f t="shared" si="28"/>
        <v>4000</v>
      </c>
    </row>
    <row r="71" spans="1:8" ht="63" x14ac:dyDescent="0.25">
      <c r="A71" s="294" t="s">
        <v>702</v>
      </c>
      <c r="B71" s="499" t="s">
        <v>729</v>
      </c>
      <c r="C71" s="483" t="s">
        <v>100</v>
      </c>
      <c r="D71" s="483" t="s">
        <v>473</v>
      </c>
      <c r="E71" s="483"/>
      <c r="F71" s="484">
        <f>F72</f>
        <v>45000</v>
      </c>
      <c r="G71" s="484">
        <f t="shared" ref="G71:H72" si="29">G72</f>
        <v>4000</v>
      </c>
      <c r="H71" s="484">
        <f t="shared" si="29"/>
        <v>4000</v>
      </c>
    </row>
    <row r="72" spans="1:8" ht="31.5" x14ac:dyDescent="0.25">
      <c r="A72" s="230" t="s">
        <v>354</v>
      </c>
      <c r="B72" s="499" t="s">
        <v>729</v>
      </c>
      <c r="C72" s="483" t="s">
        <v>100</v>
      </c>
      <c r="D72" s="483" t="s">
        <v>473</v>
      </c>
      <c r="E72" s="483" t="s">
        <v>361</v>
      </c>
      <c r="F72" s="484">
        <f>F73</f>
        <v>45000</v>
      </c>
      <c r="G72" s="484">
        <f t="shared" si="29"/>
        <v>4000</v>
      </c>
      <c r="H72" s="484">
        <f t="shared" si="29"/>
        <v>4000</v>
      </c>
    </row>
    <row r="73" spans="1:8" x14ac:dyDescent="0.25">
      <c r="A73" s="309" t="s">
        <v>331</v>
      </c>
      <c r="B73" s="499" t="s">
        <v>729</v>
      </c>
      <c r="C73" s="483" t="s">
        <v>100</v>
      </c>
      <c r="D73" s="483" t="s">
        <v>473</v>
      </c>
      <c r="E73" s="483" t="s">
        <v>520</v>
      </c>
      <c r="F73" s="484">
        <v>45000</v>
      </c>
      <c r="G73" s="484">
        <v>4000</v>
      </c>
      <c r="H73" s="484">
        <v>4000</v>
      </c>
    </row>
    <row r="74" spans="1:8" ht="20.25" customHeight="1" x14ac:dyDescent="0.25">
      <c r="A74" s="230" t="s">
        <v>373</v>
      </c>
      <c r="B74" s="505" t="s">
        <v>729</v>
      </c>
      <c r="C74" s="491" t="s">
        <v>100</v>
      </c>
      <c r="D74" s="483" t="s">
        <v>473</v>
      </c>
      <c r="E74" s="491" t="s">
        <v>521</v>
      </c>
      <c r="F74" s="492">
        <f>F75</f>
        <v>50000</v>
      </c>
      <c r="G74" s="492">
        <f t="shared" ref="G74:H74" si="30">G75+G76+G77</f>
        <v>54000</v>
      </c>
      <c r="H74" s="492">
        <f t="shared" si="30"/>
        <v>54000</v>
      </c>
    </row>
    <row r="75" spans="1:8" ht="21.75" customHeight="1" x14ac:dyDescent="0.25">
      <c r="A75" s="230" t="s">
        <v>275</v>
      </c>
      <c r="B75" s="499" t="s">
        <v>729</v>
      </c>
      <c r="C75" s="491" t="s">
        <v>100</v>
      </c>
      <c r="D75" s="483" t="s">
        <v>473</v>
      </c>
      <c r="E75" s="491" t="s">
        <v>524</v>
      </c>
      <c r="F75" s="492">
        <v>50000</v>
      </c>
      <c r="G75" s="492">
        <v>50000</v>
      </c>
      <c r="H75" s="492">
        <v>50000</v>
      </c>
    </row>
    <row r="76" spans="1:8" s="151" customFormat="1" ht="31.5" hidden="1" x14ac:dyDescent="0.25">
      <c r="A76" s="28" t="s">
        <v>377</v>
      </c>
      <c r="B76" s="489" t="s">
        <v>729</v>
      </c>
      <c r="C76" s="485" t="s">
        <v>98</v>
      </c>
      <c r="D76" s="485" t="s">
        <v>378</v>
      </c>
      <c r="E76" s="485"/>
      <c r="F76" s="487">
        <f>F79</f>
        <v>0</v>
      </c>
      <c r="G76" s="487">
        <f t="shared" ref="G76:H76" si="31">G79</f>
        <v>2000</v>
      </c>
      <c r="H76" s="487">
        <f t="shared" si="31"/>
        <v>2000</v>
      </c>
    </row>
    <row r="77" spans="1:8" ht="51" hidden="1" customHeight="1" x14ac:dyDescent="0.25">
      <c r="A77" s="486" t="s">
        <v>587</v>
      </c>
      <c r="B77" s="499" t="s">
        <v>729</v>
      </c>
      <c r="C77" s="483" t="s">
        <v>98</v>
      </c>
      <c r="D77" s="483" t="s">
        <v>528</v>
      </c>
      <c r="E77" s="483"/>
      <c r="F77" s="484">
        <f>F79</f>
        <v>0</v>
      </c>
      <c r="G77" s="484">
        <f t="shared" ref="G77:H77" si="32">G79</f>
        <v>2000</v>
      </c>
      <c r="H77" s="484">
        <f t="shared" si="32"/>
        <v>2000</v>
      </c>
    </row>
    <row r="78" spans="1:8" ht="63" hidden="1" x14ac:dyDescent="0.25">
      <c r="A78" s="294" t="s">
        <v>478</v>
      </c>
      <c r="B78" s="499" t="s">
        <v>729</v>
      </c>
      <c r="C78" s="483" t="s">
        <v>98</v>
      </c>
      <c r="D78" s="483" t="s">
        <v>380</v>
      </c>
      <c r="E78" s="483"/>
      <c r="F78" s="484">
        <f>F79</f>
        <v>0</v>
      </c>
      <c r="G78" s="484">
        <f t="shared" ref="G78:H79" si="33">G79</f>
        <v>2000</v>
      </c>
      <c r="H78" s="484">
        <f t="shared" si="33"/>
        <v>2000</v>
      </c>
    </row>
    <row r="79" spans="1:8" ht="31.5" hidden="1" x14ac:dyDescent="0.25">
      <c r="A79" s="200" t="s">
        <v>372</v>
      </c>
      <c r="B79" s="499" t="s">
        <v>729</v>
      </c>
      <c r="C79" s="483" t="s">
        <v>98</v>
      </c>
      <c r="D79" s="483" t="s">
        <v>380</v>
      </c>
      <c r="E79" s="483" t="s">
        <v>361</v>
      </c>
      <c r="F79" s="484">
        <f>F80</f>
        <v>0</v>
      </c>
      <c r="G79" s="484">
        <f t="shared" si="33"/>
        <v>2000</v>
      </c>
      <c r="H79" s="484">
        <f t="shared" si="33"/>
        <v>2000</v>
      </c>
    </row>
    <row r="80" spans="1:8" hidden="1" x14ac:dyDescent="0.25">
      <c r="A80" s="309" t="s">
        <v>331</v>
      </c>
      <c r="B80" s="489" t="s">
        <v>729</v>
      </c>
      <c r="C80" s="483" t="s">
        <v>98</v>
      </c>
      <c r="D80" s="483" t="s">
        <v>380</v>
      </c>
      <c r="E80" s="483" t="s">
        <v>520</v>
      </c>
      <c r="F80" s="484">
        <v>0</v>
      </c>
      <c r="G80" s="484">
        <v>2000</v>
      </c>
      <c r="H80" s="484">
        <v>2000</v>
      </c>
    </row>
    <row r="81" spans="1:8" ht="30.75" customHeight="1" x14ac:dyDescent="0.25">
      <c r="A81" s="539" t="s">
        <v>375</v>
      </c>
      <c r="B81" s="489" t="s">
        <v>729</v>
      </c>
      <c r="C81" s="485" t="s">
        <v>100</v>
      </c>
      <c r="D81" s="485" t="s">
        <v>376</v>
      </c>
      <c r="E81" s="485"/>
      <c r="F81" s="487">
        <f>F82</f>
        <v>20000</v>
      </c>
      <c r="G81" s="487">
        <f t="shared" ref="G81:H81" si="34">G82</f>
        <v>23600</v>
      </c>
      <c r="H81" s="487">
        <f t="shared" si="34"/>
        <v>23600</v>
      </c>
    </row>
    <row r="82" spans="1:8" ht="30.75" customHeight="1" x14ac:dyDescent="0.25">
      <c r="A82" s="28" t="s">
        <v>381</v>
      </c>
      <c r="B82" s="489" t="s">
        <v>729</v>
      </c>
      <c r="C82" s="485" t="s">
        <v>100</v>
      </c>
      <c r="D82" s="485" t="s">
        <v>382</v>
      </c>
      <c r="E82" s="485"/>
      <c r="F82" s="487">
        <f>F83+F89</f>
        <v>20000</v>
      </c>
      <c r="G82" s="487">
        <f t="shared" ref="G82:H82" si="35">G83+G89</f>
        <v>23600</v>
      </c>
      <c r="H82" s="487">
        <f t="shared" si="35"/>
        <v>23600</v>
      </c>
    </row>
    <row r="83" spans="1:8" ht="30.75" hidden="1" customHeight="1" x14ac:dyDescent="0.25">
      <c r="A83" s="309" t="s">
        <v>529</v>
      </c>
      <c r="B83" s="489" t="s">
        <v>729</v>
      </c>
      <c r="C83" s="483" t="s">
        <v>100</v>
      </c>
      <c r="D83" s="483" t="s">
        <v>530</v>
      </c>
      <c r="E83" s="483"/>
      <c r="F83" s="484">
        <f>F84+F87</f>
        <v>0</v>
      </c>
      <c r="G83" s="484">
        <f t="shared" ref="G83:H83" si="36">G84+G87</f>
        <v>0</v>
      </c>
      <c r="H83" s="484">
        <f t="shared" si="36"/>
        <v>0</v>
      </c>
    </row>
    <row r="84" spans="1:8" ht="30.75" hidden="1" customHeight="1" x14ac:dyDescent="0.25">
      <c r="A84" s="200" t="s">
        <v>531</v>
      </c>
      <c r="B84" s="489" t="s">
        <v>729</v>
      </c>
      <c r="C84" s="483" t="s">
        <v>100</v>
      </c>
      <c r="D84" s="483" t="s">
        <v>532</v>
      </c>
      <c r="E84" s="483" t="s">
        <v>359</v>
      </c>
      <c r="F84" s="484">
        <f>F85+F86</f>
        <v>0</v>
      </c>
      <c r="G84" s="484">
        <f t="shared" ref="G84:H84" si="37">G85+G86</f>
        <v>0</v>
      </c>
      <c r="H84" s="484">
        <f t="shared" si="37"/>
        <v>0</v>
      </c>
    </row>
    <row r="85" spans="1:8" ht="30.75" hidden="1" customHeight="1" x14ac:dyDescent="0.25">
      <c r="A85" s="309" t="s">
        <v>533</v>
      </c>
      <c r="B85" s="489" t="s">
        <v>729</v>
      </c>
      <c r="C85" s="483" t="s">
        <v>100</v>
      </c>
      <c r="D85" s="483" t="s">
        <v>532</v>
      </c>
      <c r="E85" s="483" t="s">
        <v>534</v>
      </c>
      <c r="F85" s="484"/>
      <c r="G85" s="484"/>
      <c r="H85" s="484"/>
    </row>
    <row r="86" spans="1:8" ht="30.75" hidden="1" customHeight="1" x14ac:dyDescent="0.25">
      <c r="A86" s="309" t="s">
        <v>535</v>
      </c>
      <c r="B86" s="489" t="s">
        <v>729</v>
      </c>
      <c r="C86" s="483" t="s">
        <v>100</v>
      </c>
      <c r="D86" s="483" t="s">
        <v>532</v>
      </c>
      <c r="E86" s="483" t="s">
        <v>536</v>
      </c>
      <c r="F86" s="484"/>
      <c r="G86" s="484"/>
      <c r="H86" s="484"/>
    </row>
    <row r="87" spans="1:8" ht="30.75" hidden="1" customHeight="1" x14ac:dyDescent="0.25">
      <c r="A87" s="200" t="s">
        <v>372</v>
      </c>
      <c r="B87" s="489" t="s">
        <v>729</v>
      </c>
      <c r="C87" s="483" t="s">
        <v>100</v>
      </c>
      <c r="D87" s="483" t="s">
        <v>537</v>
      </c>
      <c r="E87" s="483" t="s">
        <v>361</v>
      </c>
      <c r="F87" s="484">
        <f>F88</f>
        <v>0</v>
      </c>
      <c r="G87" s="484">
        <f t="shared" ref="G87:H87" si="38">G88</f>
        <v>0</v>
      </c>
      <c r="H87" s="484">
        <f t="shared" si="38"/>
        <v>0</v>
      </c>
    </row>
    <row r="88" spans="1:8" ht="30.75" hidden="1" customHeight="1" x14ac:dyDescent="0.25">
      <c r="A88" s="309" t="s">
        <v>519</v>
      </c>
      <c r="B88" s="489" t="s">
        <v>729</v>
      </c>
      <c r="C88" s="483" t="s">
        <v>100</v>
      </c>
      <c r="D88" s="483" t="s">
        <v>537</v>
      </c>
      <c r="E88" s="483" t="s">
        <v>520</v>
      </c>
      <c r="F88" s="484"/>
      <c r="G88" s="484"/>
      <c r="H88" s="484"/>
    </row>
    <row r="89" spans="1:8" ht="30.75" customHeight="1" x14ac:dyDescent="0.25">
      <c r="A89" s="462" t="s">
        <v>538</v>
      </c>
      <c r="B89" s="504" t="s">
        <v>729</v>
      </c>
      <c r="C89" s="485" t="s">
        <v>100</v>
      </c>
      <c r="D89" s="485" t="s">
        <v>539</v>
      </c>
      <c r="E89" s="485"/>
      <c r="F89" s="487">
        <f>F91</f>
        <v>20000</v>
      </c>
      <c r="G89" s="484">
        <f t="shared" ref="G89:H89" si="39">G91</f>
        <v>23600</v>
      </c>
      <c r="H89" s="484">
        <f t="shared" si="39"/>
        <v>23600</v>
      </c>
    </row>
    <row r="90" spans="1:8" ht="66.75" customHeight="1" x14ac:dyDescent="0.25">
      <c r="A90" s="294" t="s">
        <v>702</v>
      </c>
      <c r="B90" s="499" t="s">
        <v>729</v>
      </c>
      <c r="C90" s="483" t="s">
        <v>100</v>
      </c>
      <c r="D90" s="483" t="s">
        <v>388</v>
      </c>
      <c r="E90" s="483"/>
      <c r="F90" s="484">
        <f>F91</f>
        <v>20000</v>
      </c>
      <c r="G90" s="484">
        <f t="shared" ref="G90:H91" si="40">G91</f>
        <v>23600</v>
      </c>
      <c r="H90" s="484">
        <f t="shared" si="40"/>
        <v>23600</v>
      </c>
    </row>
    <row r="91" spans="1:8" ht="30.75" customHeight="1" x14ac:dyDescent="0.25">
      <c r="A91" s="230" t="s">
        <v>354</v>
      </c>
      <c r="B91" s="499" t="s">
        <v>729</v>
      </c>
      <c r="C91" s="483" t="s">
        <v>100</v>
      </c>
      <c r="D91" s="483" t="s">
        <v>388</v>
      </c>
      <c r="E91" s="483" t="s">
        <v>361</v>
      </c>
      <c r="F91" s="484">
        <f>F92</f>
        <v>20000</v>
      </c>
      <c r="G91" s="484">
        <f t="shared" si="40"/>
        <v>23600</v>
      </c>
      <c r="H91" s="484">
        <f t="shared" si="40"/>
        <v>23600</v>
      </c>
    </row>
    <row r="92" spans="1:8" ht="30.75" customHeight="1" x14ac:dyDescent="0.25">
      <c r="A92" s="309" t="s">
        <v>331</v>
      </c>
      <c r="B92" s="499" t="s">
        <v>729</v>
      </c>
      <c r="C92" s="483" t="s">
        <v>100</v>
      </c>
      <c r="D92" s="483" t="s">
        <v>388</v>
      </c>
      <c r="E92" s="483" t="s">
        <v>520</v>
      </c>
      <c r="F92" s="484">
        <v>20000</v>
      </c>
      <c r="G92" s="484">
        <v>23600</v>
      </c>
      <c r="H92" s="484">
        <v>23600</v>
      </c>
    </row>
    <row r="93" spans="1:8" ht="41.25" hidden="1" customHeight="1" x14ac:dyDescent="0.25">
      <c r="A93" s="453" t="s">
        <v>375</v>
      </c>
      <c r="B93" s="489" t="s">
        <v>729</v>
      </c>
      <c r="C93" s="485" t="s">
        <v>100</v>
      </c>
      <c r="D93" s="485" t="s">
        <v>527</v>
      </c>
      <c r="E93" s="485"/>
      <c r="F93" s="487">
        <f>F94</f>
        <v>0</v>
      </c>
      <c r="G93" s="487">
        <f t="shared" ref="G93:H93" si="41">G94</f>
        <v>23600</v>
      </c>
      <c r="H93" s="487">
        <f t="shared" si="41"/>
        <v>23600</v>
      </c>
    </row>
    <row r="94" spans="1:8" ht="36" hidden="1" customHeight="1" x14ac:dyDescent="0.25">
      <c r="A94" s="28" t="s">
        <v>381</v>
      </c>
      <c r="B94" s="489" t="s">
        <v>729</v>
      </c>
      <c r="C94" s="485" t="s">
        <v>100</v>
      </c>
      <c r="D94" s="485" t="s">
        <v>382</v>
      </c>
      <c r="E94" s="485"/>
      <c r="F94" s="487">
        <f>F95+F101</f>
        <v>0</v>
      </c>
      <c r="G94" s="487">
        <f t="shared" ref="G94:H94" si="42">G95+G101</f>
        <v>23600</v>
      </c>
      <c r="H94" s="487">
        <f t="shared" si="42"/>
        <v>23600</v>
      </c>
    </row>
    <row r="95" spans="1:8" ht="36" hidden="1" customHeight="1" thickBot="1" x14ac:dyDescent="0.3">
      <c r="A95" s="309" t="s">
        <v>529</v>
      </c>
      <c r="B95" s="489" t="s">
        <v>729</v>
      </c>
      <c r="C95" s="483" t="s">
        <v>100</v>
      </c>
      <c r="D95" s="483" t="s">
        <v>530</v>
      </c>
      <c r="E95" s="483"/>
      <c r="F95" s="484">
        <f>F96+F99</f>
        <v>0</v>
      </c>
      <c r="G95" s="484">
        <f t="shared" ref="G95:H95" si="43">G96+G99</f>
        <v>0</v>
      </c>
      <c r="H95" s="484">
        <f t="shared" si="43"/>
        <v>0</v>
      </c>
    </row>
    <row r="96" spans="1:8" ht="36" hidden="1" customHeight="1" thickBot="1" x14ac:dyDescent="0.3">
      <c r="A96" s="200" t="s">
        <v>531</v>
      </c>
      <c r="B96" s="489" t="s">
        <v>729</v>
      </c>
      <c r="C96" s="483" t="s">
        <v>100</v>
      </c>
      <c r="D96" s="483" t="s">
        <v>532</v>
      </c>
      <c r="E96" s="483" t="s">
        <v>359</v>
      </c>
      <c r="F96" s="484">
        <f>F97+F98</f>
        <v>0</v>
      </c>
      <c r="G96" s="484">
        <f t="shared" ref="G96:H96" si="44">G97+G98</f>
        <v>0</v>
      </c>
      <c r="H96" s="484">
        <f t="shared" si="44"/>
        <v>0</v>
      </c>
    </row>
    <row r="97" spans="1:8" ht="36" hidden="1" customHeight="1" thickBot="1" x14ac:dyDescent="0.3">
      <c r="A97" s="309" t="s">
        <v>533</v>
      </c>
      <c r="B97" s="489" t="s">
        <v>729</v>
      </c>
      <c r="C97" s="483" t="s">
        <v>100</v>
      </c>
      <c r="D97" s="483" t="s">
        <v>532</v>
      </c>
      <c r="E97" s="483" t="s">
        <v>534</v>
      </c>
      <c r="F97" s="484"/>
      <c r="G97" s="484"/>
      <c r="H97" s="484"/>
    </row>
    <row r="98" spans="1:8" ht="36" hidden="1" customHeight="1" thickBot="1" x14ac:dyDescent="0.3">
      <c r="A98" s="309" t="s">
        <v>535</v>
      </c>
      <c r="B98" s="489" t="s">
        <v>729</v>
      </c>
      <c r="C98" s="483" t="s">
        <v>100</v>
      </c>
      <c r="D98" s="483" t="s">
        <v>532</v>
      </c>
      <c r="E98" s="483" t="s">
        <v>536</v>
      </c>
      <c r="F98" s="484"/>
      <c r="G98" s="484"/>
      <c r="H98" s="484"/>
    </row>
    <row r="99" spans="1:8" ht="36" hidden="1" customHeight="1" thickBot="1" x14ac:dyDescent="0.3">
      <c r="A99" s="200" t="s">
        <v>372</v>
      </c>
      <c r="B99" s="489" t="s">
        <v>729</v>
      </c>
      <c r="C99" s="483" t="s">
        <v>100</v>
      </c>
      <c r="D99" s="483" t="s">
        <v>537</v>
      </c>
      <c r="E99" s="483" t="s">
        <v>361</v>
      </c>
      <c r="F99" s="484">
        <f>F100</f>
        <v>0</v>
      </c>
      <c r="G99" s="484">
        <f t="shared" ref="G99:H99" si="45">G100</f>
        <v>0</v>
      </c>
      <c r="H99" s="484">
        <f t="shared" si="45"/>
        <v>0</v>
      </c>
    </row>
    <row r="100" spans="1:8" ht="36" hidden="1" customHeight="1" thickBot="1" x14ac:dyDescent="0.3">
      <c r="A100" s="309" t="s">
        <v>519</v>
      </c>
      <c r="B100" s="489" t="s">
        <v>729</v>
      </c>
      <c r="C100" s="483" t="s">
        <v>100</v>
      </c>
      <c r="D100" s="483" t="s">
        <v>537</v>
      </c>
      <c r="E100" s="483" t="s">
        <v>520</v>
      </c>
      <c r="F100" s="484"/>
      <c r="G100" s="484"/>
      <c r="H100" s="484"/>
    </row>
    <row r="101" spans="1:8" ht="57" hidden="1" customHeight="1" x14ac:dyDescent="0.25">
      <c r="A101" s="394" t="s">
        <v>538</v>
      </c>
      <c r="B101" s="499" t="s">
        <v>729</v>
      </c>
      <c r="C101" s="483" t="s">
        <v>100</v>
      </c>
      <c r="D101" s="483" t="s">
        <v>539</v>
      </c>
      <c r="E101" s="483"/>
      <c r="F101" s="484">
        <f>F103</f>
        <v>0</v>
      </c>
      <c r="G101" s="484">
        <f t="shared" ref="G101:H101" si="46">G103</f>
        <v>23600</v>
      </c>
      <c r="H101" s="484">
        <f t="shared" si="46"/>
        <v>23600</v>
      </c>
    </row>
    <row r="102" spans="1:8" ht="78" hidden="1" customHeight="1" x14ac:dyDescent="0.25">
      <c r="A102" s="294" t="s">
        <v>478</v>
      </c>
      <c r="B102" s="499" t="s">
        <v>729</v>
      </c>
      <c r="C102" s="483" t="s">
        <v>100</v>
      </c>
      <c r="D102" s="483" t="s">
        <v>388</v>
      </c>
      <c r="E102" s="483"/>
      <c r="F102" s="484">
        <f>F103</f>
        <v>0</v>
      </c>
      <c r="G102" s="484">
        <f t="shared" ref="G102:H103" si="47">G103</f>
        <v>23600</v>
      </c>
      <c r="H102" s="484">
        <f t="shared" si="47"/>
        <v>23600</v>
      </c>
    </row>
    <row r="103" spans="1:8" ht="36" hidden="1" customHeight="1" x14ac:dyDescent="0.25">
      <c r="A103" s="200" t="s">
        <v>372</v>
      </c>
      <c r="B103" s="499" t="s">
        <v>729</v>
      </c>
      <c r="C103" s="483" t="s">
        <v>100</v>
      </c>
      <c r="D103" s="483" t="s">
        <v>388</v>
      </c>
      <c r="E103" s="483" t="s">
        <v>361</v>
      </c>
      <c r="F103" s="484">
        <f>F104</f>
        <v>0</v>
      </c>
      <c r="G103" s="484">
        <f t="shared" si="47"/>
        <v>23600</v>
      </c>
      <c r="H103" s="484">
        <f t="shared" si="47"/>
        <v>23600</v>
      </c>
    </row>
    <row r="104" spans="1:8" ht="36" hidden="1" customHeight="1" x14ac:dyDescent="0.25">
      <c r="A104" s="309" t="s">
        <v>331</v>
      </c>
      <c r="B104" s="499" t="s">
        <v>729</v>
      </c>
      <c r="C104" s="483" t="s">
        <v>100</v>
      </c>
      <c r="D104" s="483" t="s">
        <v>388</v>
      </c>
      <c r="E104" s="483" t="s">
        <v>520</v>
      </c>
      <c r="F104" s="484">
        <v>0</v>
      </c>
      <c r="G104" s="484">
        <v>23600</v>
      </c>
      <c r="H104" s="484">
        <v>23600</v>
      </c>
    </row>
    <row r="105" spans="1:8" ht="31.5" hidden="1" x14ac:dyDescent="0.25">
      <c r="A105" s="28" t="s">
        <v>540</v>
      </c>
      <c r="B105" s="489" t="s">
        <v>729</v>
      </c>
      <c r="C105" s="485" t="s">
        <v>393</v>
      </c>
      <c r="D105" s="485" t="s">
        <v>390</v>
      </c>
      <c r="E105" s="485"/>
      <c r="F105" s="487">
        <f>F108</f>
        <v>224400</v>
      </c>
      <c r="G105" s="487">
        <f t="shared" ref="G105:H105" si="48">G108</f>
        <v>293885.67000000004</v>
      </c>
      <c r="H105" s="487">
        <f t="shared" si="48"/>
        <v>293885.67000000004</v>
      </c>
    </row>
    <row r="106" spans="1:8" ht="63" hidden="1" x14ac:dyDescent="0.25">
      <c r="A106" s="394" t="s">
        <v>541</v>
      </c>
      <c r="B106" s="489" t="s">
        <v>729</v>
      </c>
      <c r="C106" s="483" t="s">
        <v>393</v>
      </c>
      <c r="D106" s="483" t="s">
        <v>542</v>
      </c>
      <c r="E106" s="483"/>
      <c r="F106" s="484">
        <f>F108</f>
        <v>224400</v>
      </c>
      <c r="G106" s="484">
        <f t="shared" ref="G106:H106" si="49">G108</f>
        <v>293885.67000000004</v>
      </c>
      <c r="H106" s="484">
        <f t="shared" si="49"/>
        <v>293885.67000000004</v>
      </c>
    </row>
    <row r="107" spans="1:8" ht="63" hidden="1" x14ac:dyDescent="0.25">
      <c r="A107" s="294" t="s">
        <v>379</v>
      </c>
      <c r="B107" s="489" t="s">
        <v>729</v>
      </c>
      <c r="C107" s="483" t="s">
        <v>393</v>
      </c>
      <c r="D107" s="483" t="s">
        <v>391</v>
      </c>
      <c r="E107" s="483"/>
      <c r="F107" s="484">
        <f>F108</f>
        <v>224400</v>
      </c>
      <c r="G107" s="484">
        <f t="shared" ref="G107:H107" si="50">G108</f>
        <v>293885.67000000004</v>
      </c>
      <c r="H107" s="484">
        <f t="shared" si="50"/>
        <v>293885.67000000004</v>
      </c>
    </row>
    <row r="108" spans="1:8" ht="29.25" customHeight="1" x14ac:dyDescent="0.25">
      <c r="A108" s="267" t="s">
        <v>101</v>
      </c>
      <c r="B108" s="489" t="s">
        <v>729</v>
      </c>
      <c r="C108" s="485" t="s">
        <v>102</v>
      </c>
      <c r="D108" s="483"/>
      <c r="E108" s="483"/>
      <c r="F108" s="487">
        <f>F109+F140</f>
        <v>224400</v>
      </c>
      <c r="G108" s="487">
        <f t="shared" ref="G108:H108" si="51">G109+G139</f>
        <v>293885.67000000004</v>
      </c>
      <c r="H108" s="487">
        <f t="shared" si="51"/>
        <v>293885.67000000004</v>
      </c>
    </row>
    <row r="109" spans="1:8" ht="36" customHeight="1" x14ac:dyDescent="0.25">
      <c r="A109" s="267" t="s">
        <v>103</v>
      </c>
      <c r="B109" s="489" t="s">
        <v>729</v>
      </c>
      <c r="C109" s="485" t="s">
        <v>104</v>
      </c>
      <c r="D109" s="483"/>
      <c r="E109" s="483"/>
      <c r="F109" s="487">
        <f>F110+F116</f>
        <v>223400</v>
      </c>
      <c r="G109" s="487">
        <f>G116</f>
        <v>293885.67000000004</v>
      </c>
      <c r="H109" s="487">
        <f>H116</f>
        <v>293885.67000000004</v>
      </c>
    </row>
    <row r="110" spans="1:8" ht="30.75" customHeight="1" x14ac:dyDescent="0.25">
      <c r="A110" s="539" t="s">
        <v>375</v>
      </c>
      <c r="B110" s="489" t="s">
        <v>729</v>
      </c>
      <c r="C110" s="485" t="s">
        <v>104</v>
      </c>
      <c r="D110" s="485" t="s">
        <v>376</v>
      </c>
      <c r="E110" s="485"/>
      <c r="F110" s="487">
        <f>F111</f>
        <v>1000</v>
      </c>
      <c r="G110" s="487">
        <f t="shared" ref="G110:H110" si="52">G116</f>
        <v>293885.67000000004</v>
      </c>
      <c r="H110" s="487">
        <f t="shared" si="52"/>
        <v>293885.67000000004</v>
      </c>
    </row>
    <row r="111" spans="1:8" s="151" customFormat="1" ht="31.5" x14ac:dyDescent="0.25">
      <c r="A111" s="267" t="s">
        <v>476</v>
      </c>
      <c r="B111" s="489" t="s">
        <v>729</v>
      </c>
      <c r="C111" s="485" t="s">
        <v>104</v>
      </c>
      <c r="D111" s="485" t="s">
        <v>474</v>
      </c>
      <c r="E111" s="485"/>
      <c r="F111" s="487">
        <f>F114</f>
        <v>1000</v>
      </c>
      <c r="G111" s="487">
        <f t="shared" ref="G111:H111" si="53">G114</f>
        <v>2000</v>
      </c>
      <c r="H111" s="487">
        <f t="shared" si="53"/>
        <v>2000</v>
      </c>
    </row>
    <row r="112" spans="1:8" ht="63.75" customHeight="1" x14ac:dyDescent="0.25">
      <c r="A112" s="441" t="s">
        <v>590</v>
      </c>
      <c r="B112" s="504" t="s">
        <v>729</v>
      </c>
      <c r="C112" s="485" t="s">
        <v>104</v>
      </c>
      <c r="D112" s="485" t="s">
        <v>589</v>
      </c>
      <c r="E112" s="485"/>
      <c r="F112" s="487">
        <f>F114</f>
        <v>1000</v>
      </c>
      <c r="G112" s="484">
        <f t="shared" ref="G112:H112" si="54">G114</f>
        <v>2000</v>
      </c>
      <c r="H112" s="484">
        <f t="shared" si="54"/>
        <v>2000</v>
      </c>
    </row>
    <row r="113" spans="1:8" ht="63" x14ac:dyDescent="0.25">
      <c r="A113" s="294" t="s">
        <v>702</v>
      </c>
      <c r="B113" s="499" t="s">
        <v>729</v>
      </c>
      <c r="C113" s="483" t="s">
        <v>104</v>
      </c>
      <c r="D113" s="483" t="s">
        <v>475</v>
      </c>
      <c r="E113" s="483"/>
      <c r="F113" s="484">
        <f>F114</f>
        <v>1000</v>
      </c>
      <c r="G113" s="484">
        <f t="shared" ref="G113:H114" si="55">G114</f>
        <v>2000</v>
      </c>
      <c r="H113" s="484">
        <f t="shared" si="55"/>
        <v>2000</v>
      </c>
    </row>
    <row r="114" spans="1:8" ht="31.5" x14ac:dyDescent="0.25">
      <c r="A114" s="230" t="s">
        <v>354</v>
      </c>
      <c r="B114" s="499" t="s">
        <v>729</v>
      </c>
      <c r="C114" s="483" t="s">
        <v>104</v>
      </c>
      <c r="D114" s="483" t="s">
        <v>475</v>
      </c>
      <c r="E114" s="483" t="s">
        <v>361</v>
      </c>
      <c r="F114" s="484">
        <f>F115</f>
        <v>1000</v>
      </c>
      <c r="G114" s="484">
        <f t="shared" si="55"/>
        <v>2000</v>
      </c>
      <c r="H114" s="484">
        <f t="shared" si="55"/>
        <v>2000</v>
      </c>
    </row>
    <row r="115" spans="1:8" x14ac:dyDescent="0.25">
      <c r="A115" s="309" t="s">
        <v>331</v>
      </c>
      <c r="B115" s="499" t="s">
        <v>729</v>
      </c>
      <c r="C115" s="483" t="s">
        <v>104</v>
      </c>
      <c r="D115" s="483" t="s">
        <v>475</v>
      </c>
      <c r="E115" s="483" t="s">
        <v>520</v>
      </c>
      <c r="F115" s="484">
        <v>1000</v>
      </c>
      <c r="G115" s="484">
        <v>2000</v>
      </c>
      <c r="H115" s="484">
        <v>2000</v>
      </c>
    </row>
    <row r="116" spans="1:8" ht="31.5" x14ac:dyDescent="0.25">
      <c r="A116" s="28" t="s">
        <v>543</v>
      </c>
      <c r="B116" s="489" t="s">
        <v>729</v>
      </c>
      <c r="C116" s="485" t="s">
        <v>104</v>
      </c>
      <c r="D116" s="485" t="s">
        <v>395</v>
      </c>
      <c r="E116" s="485"/>
      <c r="F116" s="487">
        <f>F117+F135</f>
        <v>222400</v>
      </c>
      <c r="G116" s="487">
        <f t="shared" ref="G116:H116" si="56">G117</f>
        <v>293885.67000000004</v>
      </c>
      <c r="H116" s="487">
        <f t="shared" si="56"/>
        <v>293885.67000000004</v>
      </c>
    </row>
    <row r="117" spans="1:8" ht="31.5" customHeight="1" x14ac:dyDescent="0.25">
      <c r="A117" s="28" t="s">
        <v>544</v>
      </c>
      <c r="B117" s="489" t="s">
        <v>729</v>
      </c>
      <c r="C117" s="485" t="s">
        <v>104</v>
      </c>
      <c r="D117" s="485" t="s">
        <v>397</v>
      </c>
      <c r="E117" s="485"/>
      <c r="F117" s="487">
        <f>F118+F122+F126</f>
        <v>162400</v>
      </c>
      <c r="G117" s="487">
        <f t="shared" ref="G117:H117" si="57">G118+G122</f>
        <v>293885.67000000004</v>
      </c>
      <c r="H117" s="487">
        <f t="shared" si="57"/>
        <v>293885.67000000004</v>
      </c>
    </row>
    <row r="118" spans="1:8" ht="38.25" customHeight="1" x14ac:dyDescent="0.25">
      <c r="A118" s="267" t="s">
        <v>737</v>
      </c>
      <c r="B118" s="504" t="s">
        <v>729</v>
      </c>
      <c r="C118" s="485" t="s">
        <v>104</v>
      </c>
      <c r="D118" s="485" t="s">
        <v>545</v>
      </c>
      <c r="E118" s="485"/>
      <c r="F118" s="487">
        <f>F120</f>
        <v>0</v>
      </c>
      <c r="G118" s="484">
        <f t="shared" ref="G118:H118" si="58">G120</f>
        <v>228885.67</v>
      </c>
      <c r="H118" s="484">
        <f t="shared" si="58"/>
        <v>228885.67</v>
      </c>
    </row>
    <row r="119" spans="1:8" ht="63" x14ac:dyDescent="0.25">
      <c r="A119" s="294" t="s">
        <v>702</v>
      </c>
      <c r="B119" s="499" t="s">
        <v>729</v>
      </c>
      <c r="C119" s="483" t="s">
        <v>104</v>
      </c>
      <c r="D119" s="483" t="s">
        <v>398</v>
      </c>
      <c r="E119" s="483"/>
      <c r="F119" s="484">
        <f>F120</f>
        <v>0</v>
      </c>
      <c r="G119" s="484">
        <f t="shared" ref="G119:H120" si="59">G120</f>
        <v>228885.67</v>
      </c>
      <c r="H119" s="484">
        <f t="shared" si="59"/>
        <v>228885.67</v>
      </c>
    </row>
    <row r="120" spans="1:8" ht="31.5" x14ac:dyDescent="0.25">
      <c r="A120" s="230" t="s">
        <v>354</v>
      </c>
      <c r="B120" s="499" t="s">
        <v>729</v>
      </c>
      <c r="C120" s="483" t="s">
        <v>104</v>
      </c>
      <c r="D120" s="483" t="s">
        <v>398</v>
      </c>
      <c r="E120" s="483" t="s">
        <v>361</v>
      </c>
      <c r="F120" s="484">
        <f>F121</f>
        <v>0</v>
      </c>
      <c r="G120" s="484">
        <f t="shared" si="59"/>
        <v>228885.67</v>
      </c>
      <c r="H120" s="484">
        <f t="shared" si="59"/>
        <v>228885.67</v>
      </c>
    </row>
    <row r="121" spans="1:8" x14ac:dyDescent="0.25">
      <c r="A121" s="309" t="s">
        <v>331</v>
      </c>
      <c r="B121" s="499" t="s">
        <v>729</v>
      </c>
      <c r="C121" s="483" t="s">
        <v>104</v>
      </c>
      <c r="D121" s="483" t="s">
        <v>398</v>
      </c>
      <c r="E121" s="483" t="s">
        <v>520</v>
      </c>
      <c r="F121" s="484">
        <v>0</v>
      </c>
      <c r="G121" s="484">
        <v>228885.67</v>
      </c>
      <c r="H121" s="484">
        <v>228885.67</v>
      </c>
    </row>
    <row r="122" spans="1:8" ht="63" x14ac:dyDescent="0.25">
      <c r="A122" s="543" t="s">
        <v>738</v>
      </c>
      <c r="B122" s="489" t="s">
        <v>729</v>
      </c>
      <c r="C122" s="485" t="s">
        <v>104</v>
      </c>
      <c r="D122" s="485" t="s">
        <v>546</v>
      </c>
      <c r="E122" s="485"/>
      <c r="F122" s="487">
        <f>F124</f>
        <v>50000</v>
      </c>
      <c r="G122" s="484">
        <f t="shared" ref="G122:H122" si="60">G124</f>
        <v>65000</v>
      </c>
      <c r="H122" s="484">
        <f t="shared" si="60"/>
        <v>65000</v>
      </c>
    </row>
    <row r="123" spans="1:8" ht="63" x14ac:dyDescent="0.25">
      <c r="A123" s="294" t="s">
        <v>702</v>
      </c>
      <c r="B123" s="499" t="s">
        <v>729</v>
      </c>
      <c r="C123" s="483" t="s">
        <v>104</v>
      </c>
      <c r="D123" s="483" t="s">
        <v>400</v>
      </c>
      <c r="E123" s="483"/>
      <c r="F123" s="484">
        <f>F124</f>
        <v>50000</v>
      </c>
      <c r="G123" s="484">
        <f t="shared" ref="G123:H124" si="61">G124</f>
        <v>65000</v>
      </c>
      <c r="H123" s="484">
        <f t="shared" si="61"/>
        <v>65000</v>
      </c>
    </row>
    <row r="124" spans="1:8" ht="31.5" x14ac:dyDescent="0.25">
      <c r="A124" s="230" t="s">
        <v>354</v>
      </c>
      <c r="B124" s="499" t="s">
        <v>729</v>
      </c>
      <c r="C124" s="483" t="s">
        <v>104</v>
      </c>
      <c r="D124" s="483" t="s">
        <v>400</v>
      </c>
      <c r="E124" s="483" t="s">
        <v>361</v>
      </c>
      <c r="F124" s="484">
        <f>F125</f>
        <v>50000</v>
      </c>
      <c r="G124" s="484">
        <f t="shared" si="61"/>
        <v>65000</v>
      </c>
      <c r="H124" s="484">
        <f t="shared" si="61"/>
        <v>65000</v>
      </c>
    </row>
    <row r="125" spans="1:8" x14ac:dyDescent="0.25">
      <c r="A125" s="309" t="s">
        <v>331</v>
      </c>
      <c r="B125" s="499" t="s">
        <v>729</v>
      </c>
      <c r="C125" s="483" t="s">
        <v>104</v>
      </c>
      <c r="D125" s="483" t="s">
        <v>400</v>
      </c>
      <c r="E125" s="483" t="s">
        <v>520</v>
      </c>
      <c r="F125" s="484">
        <v>50000</v>
      </c>
      <c r="G125" s="484">
        <v>65000</v>
      </c>
      <c r="H125" s="484">
        <v>65000</v>
      </c>
    </row>
    <row r="126" spans="1:8" ht="31.5" x14ac:dyDescent="0.25">
      <c r="A126" s="270" t="s">
        <v>739</v>
      </c>
      <c r="B126" s="489" t="s">
        <v>729</v>
      </c>
      <c r="C126" s="485" t="s">
        <v>104</v>
      </c>
      <c r="D126" s="485" t="s">
        <v>591</v>
      </c>
      <c r="E126" s="485"/>
      <c r="F126" s="487">
        <f>F128</f>
        <v>112400</v>
      </c>
      <c r="G126" s="484">
        <f t="shared" ref="G126:H126" si="62">G128</f>
        <v>0</v>
      </c>
      <c r="H126" s="484">
        <f t="shared" si="62"/>
        <v>0</v>
      </c>
    </row>
    <row r="127" spans="1:8" ht="63" x14ac:dyDescent="0.25">
      <c r="A127" s="294" t="s">
        <v>702</v>
      </c>
      <c r="B127" s="499" t="s">
        <v>729</v>
      </c>
      <c r="C127" s="483" t="s">
        <v>104</v>
      </c>
      <c r="D127" s="483" t="s">
        <v>479</v>
      </c>
      <c r="E127" s="483"/>
      <c r="F127" s="484">
        <f>F128</f>
        <v>112400</v>
      </c>
      <c r="G127" s="484">
        <f t="shared" ref="G127:H128" si="63">G128</f>
        <v>0</v>
      </c>
      <c r="H127" s="484">
        <f t="shared" si="63"/>
        <v>0</v>
      </c>
    </row>
    <row r="128" spans="1:8" ht="31.5" x14ac:dyDescent="0.25">
      <c r="A128" s="230" t="s">
        <v>354</v>
      </c>
      <c r="B128" s="499" t="s">
        <v>729</v>
      </c>
      <c r="C128" s="483" t="s">
        <v>104</v>
      </c>
      <c r="D128" s="483" t="s">
        <v>479</v>
      </c>
      <c r="E128" s="483" t="s">
        <v>361</v>
      </c>
      <c r="F128" s="484">
        <f>F129</f>
        <v>112400</v>
      </c>
      <c r="G128" s="484">
        <f t="shared" si="63"/>
        <v>0</v>
      </c>
      <c r="H128" s="484">
        <f t="shared" si="63"/>
        <v>0</v>
      </c>
    </row>
    <row r="129" spans="1:8" x14ac:dyDescent="0.25">
      <c r="A129" s="309" t="s">
        <v>331</v>
      </c>
      <c r="B129" s="499" t="s">
        <v>729</v>
      </c>
      <c r="C129" s="483" t="s">
        <v>104</v>
      </c>
      <c r="D129" s="483" t="s">
        <v>479</v>
      </c>
      <c r="E129" s="483" t="s">
        <v>520</v>
      </c>
      <c r="F129" s="484">
        <v>112400</v>
      </c>
      <c r="G129" s="484">
        <v>0</v>
      </c>
      <c r="H129" s="484">
        <v>0</v>
      </c>
    </row>
    <row r="130" spans="1:8" ht="31.5" hidden="1" x14ac:dyDescent="0.25">
      <c r="A130" s="28" t="s">
        <v>401</v>
      </c>
      <c r="B130" s="489" t="s">
        <v>729</v>
      </c>
      <c r="C130" s="485" t="s">
        <v>104</v>
      </c>
      <c r="D130" s="485" t="s">
        <v>402</v>
      </c>
      <c r="E130" s="485"/>
      <c r="F130" s="487">
        <f>F133</f>
        <v>0</v>
      </c>
      <c r="G130" s="487">
        <f t="shared" ref="G130:H130" si="64">G133</f>
        <v>0</v>
      </c>
      <c r="H130" s="487">
        <f t="shared" si="64"/>
        <v>0</v>
      </c>
    </row>
    <row r="131" spans="1:8" ht="47.25" hidden="1" x14ac:dyDescent="0.25">
      <c r="A131" s="394" t="s">
        <v>547</v>
      </c>
      <c r="B131" s="489" t="s">
        <v>729</v>
      </c>
      <c r="C131" s="483" t="s">
        <v>104</v>
      </c>
      <c r="D131" s="483" t="s">
        <v>548</v>
      </c>
      <c r="E131" s="483"/>
      <c r="F131" s="484">
        <f>F133</f>
        <v>0</v>
      </c>
      <c r="G131" s="484">
        <f t="shared" ref="G131:H131" si="65">G133</f>
        <v>0</v>
      </c>
      <c r="H131" s="484">
        <f t="shared" si="65"/>
        <v>0</v>
      </c>
    </row>
    <row r="132" spans="1:8" ht="63" hidden="1" x14ac:dyDescent="0.25">
      <c r="A132" s="294" t="s">
        <v>379</v>
      </c>
      <c r="B132" s="489" t="s">
        <v>729</v>
      </c>
      <c r="C132" s="483" t="s">
        <v>104</v>
      </c>
      <c r="D132" s="483" t="s">
        <v>403</v>
      </c>
      <c r="E132" s="483"/>
      <c r="F132" s="484">
        <f>F133</f>
        <v>0</v>
      </c>
      <c r="G132" s="484">
        <f t="shared" ref="G132:H133" si="66">G133</f>
        <v>0</v>
      </c>
      <c r="H132" s="484">
        <f t="shared" si="66"/>
        <v>0</v>
      </c>
    </row>
    <row r="133" spans="1:8" ht="31.5" hidden="1" x14ac:dyDescent="0.25">
      <c r="A133" s="200" t="s">
        <v>372</v>
      </c>
      <c r="B133" s="489" t="s">
        <v>729</v>
      </c>
      <c r="C133" s="483" t="s">
        <v>104</v>
      </c>
      <c r="D133" s="483" t="s">
        <v>403</v>
      </c>
      <c r="E133" s="483" t="s">
        <v>361</v>
      </c>
      <c r="F133" s="484">
        <f>F134</f>
        <v>0</v>
      </c>
      <c r="G133" s="484">
        <f t="shared" si="66"/>
        <v>0</v>
      </c>
      <c r="H133" s="484">
        <f t="shared" si="66"/>
        <v>0</v>
      </c>
    </row>
    <row r="134" spans="1:8" ht="27.75" hidden="1" customHeight="1" x14ac:dyDescent="0.25">
      <c r="A134" s="309" t="s">
        <v>519</v>
      </c>
      <c r="B134" s="489" t="s">
        <v>729</v>
      </c>
      <c r="C134" s="483" t="s">
        <v>104</v>
      </c>
      <c r="D134" s="483" t="s">
        <v>403</v>
      </c>
      <c r="E134" s="483" t="s">
        <v>520</v>
      </c>
      <c r="F134" s="484"/>
      <c r="G134" s="484"/>
      <c r="H134" s="484"/>
    </row>
    <row r="135" spans="1:8" ht="33" customHeight="1" x14ac:dyDescent="0.25">
      <c r="A135" s="28" t="s">
        <v>549</v>
      </c>
      <c r="B135" s="489" t="s">
        <v>729</v>
      </c>
      <c r="C135" s="485" t="s">
        <v>104</v>
      </c>
      <c r="D135" s="485" t="s">
        <v>405</v>
      </c>
      <c r="E135" s="485"/>
      <c r="F135" s="487">
        <f>F138</f>
        <v>60000</v>
      </c>
      <c r="G135" s="487">
        <f t="shared" ref="G135:H135" si="67">G138</f>
        <v>0</v>
      </c>
      <c r="H135" s="487">
        <f t="shared" si="67"/>
        <v>0</v>
      </c>
    </row>
    <row r="136" spans="1:8" ht="30" customHeight="1" x14ac:dyDescent="0.25">
      <c r="A136" s="28" t="s">
        <v>550</v>
      </c>
      <c r="B136" s="489" t="s">
        <v>729</v>
      </c>
      <c r="C136" s="485" t="s">
        <v>104</v>
      </c>
      <c r="D136" s="485" t="s">
        <v>551</v>
      </c>
      <c r="E136" s="485"/>
      <c r="F136" s="487">
        <f>F138</f>
        <v>60000</v>
      </c>
      <c r="G136" s="484">
        <f t="shared" ref="G136:H136" si="68">G138</f>
        <v>0</v>
      </c>
      <c r="H136" s="484">
        <f t="shared" si="68"/>
        <v>0</v>
      </c>
    </row>
    <row r="137" spans="1:8" ht="65.25" customHeight="1" x14ac:dyDescent="0.25">
      <c r="A137" s="294" t="s">
        <v>702</v>
      </c>
      <c r="B137" s="489" t="s">
        <v>729</v>
      </c>
      <c r="C137" s="483" t="s">
        <v>104</v>
      </c>
      <c r="D137" s="483" t="s">
        <v>406</v>
      </c>
      <c r="E137" s="483"/>
      <c r="F137" s="484">
        <f>F138</f>
        <v>60000</v>
      </c>
      <c r="G137" s="484">
        <f t="shared" ref="G137:H138" si="69">G138</f>
        <v>0</v>
      </c>
      <c r="H137" s="484">
        <f t="shared" si="69"/>
        <v>0</v>
      </c>
    </row>
    <row r="138" spans="1:8" ht="32.25" customHeight="1" x14ac:dyDescent="0.25">
      <c r="A138" s="230" t="s">
        <v>354</v>
      </c>
      <c r="B138" s="489" t="s">
        <v>729</v>
      </c>
      <c r="C138" s="483" t="s">
        <v>104</v>
      </c>
      <c r="D138" s="483" t="s">
        <v>406</v>
      </c>
      <c r="E138" s="483" t="s">
        <v>361</v>
      </c>
      <c r="F138" s="484">
        <f>F139</f>
        <v>60000</v>
      </c>
      <c r="G138" s="484">
        <f t="shared" si="69"/>
        <v>0</v>
      </c>
      <c r="H138" s="484">
        <f t="shared" si="69"/>
        <v>0</v>
      </c>
    </row>
    <row r="139" spans="1:8" x14ac:dyDescent="0.25">
      <c r="A139" s="309" t="s">
        <v>331</v>
      </c>
      <c r="B139" s="499" t="s">
        <v>729</v>
      </c>
      <c r="C139" s="483" t="s">
        <v>104</v>
      </c>
      <c r="D139" s="483" t="s">
        <v>406</v>
      </c>
      <c r="E139" s="483" t="s">
        <v>520</v>
      </c>
      <c r="F139" s="484">
        <v>60000</v>
      </c>
      <c r="G139" s="484">
        <v>0</v>
      </c>
      <c r="H139" s="484">
        <v>0</v>
      </c>
    </row>
    <row r="140" spans="1:8" ht="36" customHeight="1" x14ac:dyDescent="0.25">
      <c r="A140" s="544" t="s">
        <v>592</v>
      </c>
      <c r="B140" s="489" t="s">
        <v>729</v>
      </c>
      <c r="C140" s="485" t="s">
        <v>343</v>
      </c>
      <c r="D140" s="483"/>
      <c r="E140" s="483"/>
      <c r="F140" s="487">
        <f>F141</f>
        <v>1000</v>
      </c>
      <c r="G140" s="487">
        <f>G172</f>
        <v>75514</v>
      </c>
      <c r="H140" s="487">
        <f>H172</f>
        <v>75514</v>
      </c>
    </row>
    <row r="141" spans="1:8" ht="31.5" x14ac:dyDescent="0.25">
      <c r="A141" s="28" t="s">
        <v>552</v>
      </c>
      <c r="B141" s="489" t="s">
        <v>729</v>
      </c>
      <c r="C141" s="485" t="s">
        <v>343</v>
      </c>
      <c r="D141" s="485" t="s">
        <v>408</v>
      </c>
      <c r="E141" s="485"/>
      <c r="F141" s="487">
        <f>F144</f>
        <v>1000</v>
      </c>
      <c r="G141" s="487">
        <f t="shared" ref="G141:H141" si="70">G144</f>
        <v>1000</v>
      </c>
      <c r="H141" s="487">
        <f t="shared" si="70"/>
        <v>1000</v>
      </c>
    </row>
    <row r="142" spans="1:8" ht="47.25" x14ac:dyDescent="0.25">
      <c r="A142" s="452" t="s">
        <v>593</v>
      </c>
      <c r="B142" s="504" t="s">
        <v>729</v>
      </c>
      <c r="C142" s="485" t="s">
        <v>343</v>
      </c>
      <c r="D142" s="485" t="s">
        <v>639</v>
      </c>
      <c r="E142" s="485"/>
      <c r="F142" s="487">
        <f>F143</f>
        <v>1000</v>
      </c>
      <c r="G142" s="484">
        <f t="shared" ref="G142:H144" si="71">G143</f>
        <v>1000</v>
      </c>
      <c r="H142" s="484">
        <f t="shared" si="71"/>
        <v>1000</v>
      </c>
    </row>
    <row r="143" spans="1:8" ht="63" x14ac:dyDescent="0.25">
      <c r="A143" s="294" t="s">
        <v>702</v>
      </c>
      <c r="B143" s="499" t="s">
        <v>729</v>
      </c>
      <c r="C143" s="483" t="s">
        <v>343</v>
      </c>
      <c r="D143" s="483" t="s">
        <v>638</v>
      </c>
      <c r="E143" s="483"/>
      <c r="F143" s="484">
        <f>F144</f>
        <v>1000</v>
      </c>
      <c r="G143" s="484">
        <f t="shared" si="71"/>
        <v>1000</v>
      </c>
      <c r="H143" s="484">
        <f t="shared" si="71"/>
        <v>1000</v>
      </c>
    </row>
    <row r="144" spans="1:8" ht="31.5" x14ac:dyDescent="0.25">
      <c r="A144" s="230" t="s">
        <v>354</v>
      </c>
      <c r="B144" s="499" t="s">
        <v>729</v>
      </c>
      <c r="C144" s="483" t="s">
        <v>343</v>
      </c>
      <c r="D144" s="483" t="s">
        <v>638</v>
      </c>
      <c r="E144" s="483" t="s">
        <v>361</v>
      </c>
      <c r="F144" s="484">
        <f>F145</f>
        <v>1000</v>
      </c>
      <c r="G144" s="484">
        <f t="shared" si="71"/>
        <v>1000</v>
      </c>
      <c r="H144" s="484">
        <f t="shared" si="71"/>
        <v>1000</v>
      </c>
    </row>
    <row r="145" spans="1:8" s="116" customFormat="1" x14ac:dyDescent="0.25">
      <c r="A145" s="309" t="s">
        <v>585</v>
      </c>
      <c r="B145" s="499" t="s">
        <v>729</v>
      </c>
      <c r="C145" s="483" t="s">
        <v>343</v>
      </c>
      <c r="D145" s="483" t="s">
        <v>638</v>
      </c>
      <c r="E145" s="483" t="s">
        <v>520</v>
      </c>
      <c r="F145" s="484">
        <v>1000</v>
      </c>
      <c r="G145" s="484">
        <v>1000</v>
      </c>
      <c r="H145" s="484">
        <v>1000</v>
      </c>
    </row>
    <row r="146" spans="1:8" s="116" customFormat="1" ht="35.25" customHeight="1" x14ac:dyDescent="0.25">
      <c r="A146" s="267" t="s">
        <v>105</v>
      </c>
      <c r="B146" s="489" t="s">
        <v>729</v>
      </c>
      <c r="C146" s="485" t="s">
        <v>106</v>
      </c>
      <c r="D146" s="483"/>
      <c r="E146" s="483"/>
      <c r="F146" s="487">
        <f>F147+F172</f>
        <v>292100</v>
      </c>
      <c r="G146" s="487">
        <f>G172</f>
        <v>75514</v>
      </c>
      <c r="H146" s="487">
        <f>H172</f>
        <v>75514</v>
      </c>
    </row>
    <row r="147" spans="1:8" s="116" customFormat="1" ht="25.5" customHeight="1" x14ac:dyDescent="0.25">
      <c r="A147" s="267" t="s">
        <v>107</v>
      </c>
      <c r="B147" s="489" t="s">
        <v>729</v>
      </c>
      <c r="C147" s="485" t="s">
        <v>108</v>
      </c>
      <c r="D147" s="483"/>
      <c r="E147" s="483"/>
      <c r="F147" s="487">
        <f>F148</f>
        <v>40000</v>
      </c>
      <c r="G147" s="487" t="e">
        <f t="shared" ref="G147:H147" si="72">G148</f>
        <v>#REF!</v>
      </c>
      <c r="H147" s="487" t="e">
        <f t="shared" si="72"/>
        <v>#REF!</v>
      </c>
    </row>
    <row r="148" spans="1:8" s="106" customFormat="1" ht="47.25" customHeight="1" x14ac:dyDescent="0.25">
      <c r="A148" s="267" t="s">
        <v>553</v>
      </c>
      <c r="B148" s="489" t="s">
        <v>729</v>
      </c>
      <c r="C148" s="485" t="s">
        <v>108</v>
      </c>
      <c r="D148" s="485" t="s">
        <v>410</v>
      </c>
      <c r="E148" s="485"/>
      <c r="F148" s="487">
        <f>F158+F184</f>
        <v>40000</v>
      </c>
      <c r="G148" s="487" t="e">
        <f t="shared" ref="G148:H148" si="73">G158+G184</f>
        <v>#REF!</v>
      </c>
      <c r="H148" s="487" t="e">
        <f t="shared" si="73"/>
        <v>#REF!</v>
      </c>
    </row>
    <row r="149" spans="1:8" s="106" customFormat="1" ht="63" hidden="1" x14ac:dyDescent="0.25">
      <c r="A149" s="441" t="s">
        <v>707</v>
      </c>
      <c r="B149" s="489" t="s">
        <v>729</v>
      </c>
      <c r="C149" s="485" t="s">
        <v>415</v>
      </c>
      <c r="D149" s="485" t="s">
        <v>412</v>
      </c>
      <c r="E149" s="485"/>
      <c r="F149" s="487">
        <f>F152</f>
        <v>0</v>
      </c>
      <c r="G149" s="487">
        <f t="shared" ref="G149:H149" si="74">G152</f>
        <v>0</v>
      </c>
      <c r="H149" s="487">
        <f t="shared" si="74"/>
        <v>0</v>
      </c>
    </row>
    <row r="150" spans="1:8" ht="31.5" hidden="1" x14ac:dyDescent="0.25">
      <c r="A150" s="545" t="s">
        <v>740</v>
      </c>
      <c r="B150" s="489" t="s">
        <v>729</v>
      </c>
      <c r="C150" s="483" t="s">
        <v>415</v>
      </c>
      <c r="D150" s="483" t="s">
        <v>555</v>
      </c>
      <c r="E150" s="483"/>
      <c r="F150" s="484">
        <f>F151</f>
        <v>0</v>
      </c>
      <c r="G150" s="484">
        <f t="shared" ref="G150:H152" si="75">G151</f>
        <v>0</v>
      </c>
      <c r="H150" s="484">
        <f t="shared" si="75"/>
        <v>0</v>
      </c>
    </row>
    <row r="151" spans="1:8" ht="63" hidden="1" x14ac:dyDescent="0.25">
      <c r="A151" s="294" t="s">
        <v>379</v>
      </c>
      <c r="B151" s="489" t="s">
        <v>729</v>
      </c>
      <c r="C151" s="483" t="s">
        <v>415</v>
      </c>
      <c r="D151" s="483" t="s">
        <v>413</v>
      </c>
      <c r="E151" s="483"/>
      <c r="F151" s="484">
        <f>F152</f>
        <v>0</v>
      </c>
      <c r="G151" s="484">
        <f t="shared" si="75"/>
        <v>0</v>
      </c>
      <c r="H151" s="484">
        <f t="shared" si="75"/>
        <v>0</v>
      </c>
    </row>
    <row r="152" spans="1:8" ht="31.5" hidden="1" x14ac:dyDescent="0.25">
      <c r="A152" s="200" t="s">
        <v>372</v>
      </c>
      <c r="B152" s="489" t="s">
        <v>729</v>
      </c>
      <c r="C152" s="483" t="s">
        <v>415</v>
      </c>
      <c r="D152" s="483" t="s">
        <v>413</v>
      </c>
      <c r="E152" s="483" t="s">
        <v>361</v>
      </c>
      <c r="F152" s="484">
        <f>F153</f>
        <v>0</v>
      </c>
      <c r="G152" s="484">
        <f t="shared" si="75"/>
        <v>0</v>
      </c>
      <c r="H152" s="484">
        <f t="shared" si="75"/>
        <v>0</v>
      </c>
    </row>
    <row r="153" spans="1:8" ht="31.5" hidden="1" x14ac:dyDescent="0.25">
      <c r="A153" s="309" t="s">
        <v>556</v>
      </c>
      <c r="B153" s="489" t="s">
        <v>729</v>
      </c>
      <c r="C153" s="483" t="s">
        <v>415</v>
      </c>
      <c r="D153" s="483" t="s">
        <v>413</v>
      </c>
      <c r="E153" s="483" t="s">
        <v>557</v>
      </c>
      <c r="F153" s="484"/>
      <c r="G153" s="484"/>
      <c r="H153" s="484"/>
    </row>
    <row r="154" spans="1:8" ht="31.5" hidden="1" x14ac:dyDescent="0.25">
      <c r="A154" s="456" t="s">
        <v>558</v>
      </c>
      <c r="B154" s="489" t="s">
        <v>729</v>
      </c>
      <c r="C154" s="485" t="s">
        <v>115</v>
      </c>
      <c r="D154" s="485" t="s">
        <v>559</v>
      </c>
      <c r="E154" s="485"/>
      <c r="F154" s="487" t="e">
        <f>F157</f>
        <v>#REF!</v>
      </c>
      <c r="G154" s="487" t="e">
        <f t="shared" ref="G154:H154" si="76">G157</f>
        <v>#REF!</v>
      </c>
      <c r="H154" s="487" t="e">
        <f t="shared" si="76"/>
        <v>#REF!</v>
      </c>
    </row>
    <row r="155" spans="1:8" ht="31.5" hidden="1" x14ac:dyDescent="0.25">
      <c r="A155" s="394" t="s">
        <v>560</v>
      </c>
      <c r="B155" s="489" t="s">
        <v>729</v>
      </c>
      <c r="C155" s="483" t="s">
        <v>115</v>
      </c>
      <c r="D155" s="483" t="s">
        <v>561</v>
      </c>
      <c r="E155" s="483"/>
      <c r="F155" s="484" t="e">
        <f>F156</f>
        <v>#REF!</v>
      </c>
      <c r="G155" s="484" t="e">
        <f t="shared" ref="G155:H156" si="77">G156</f>
        <v>#REF!</v>
      </c>
      <c r="H155" s="484" t="e">
        <f t="shared" si="77"/>
        <v>#REF!</v>
      </c>
    </row>
    <row r="156" spans="1:8" ht="63" hidden="1" x14ac:dyDescent="0.25">
      <c r="A156" s="294" t="s">
        <v>379</v>
      </c>
      <c r="B156" s="489" t="s">
        <v>729</v>
      </c>
      <c r="C156" s="483" t="s">
        <v>115</v>
      </c>
      <c r="D156" s="483" t="s">
        <v>562</v>
      </c>
      <c r="E156" s="483"/>
      <c r="F156" s="484" t="e">
        <f>F157</f>
        <v>#REF!</v>
      </c>
      <c r="G156" s="484" t="e">
        <f t="shared" si="77"/>
        <v>#REF!</v>
      </c>
      <c r="H156" s="484" t="e">
        <f t="shared" si="77"/>
        <v>#REF!</v>
      </c>
    </row>
    <row r="157" spans="1:8" ht="31.5" hidden="1" x14ac:dyDescent="0.25">
      <c r="A157" s="200" t="s">
        <v>372</v>
      </c>
      <c r="B157" s="489" t="s">
        <v>729</v>
      </c>
      <c r="C157" s="483" t="s">
        <v>115</v>
      </c>
      <c r="D157" s="483" t="s">
        <v>562</v>
      </c>
      <c r="E157" s="483" t="s">
        <v>361</v>
      </c>
      <c r="F157" s="484" t="e">
        <f>#REF!</f>
        <v>#REF!</v>
      </c>
      <c r="G157" s="484" t="e">
        <f>#REF!</f>
        <v>#REF!</v>
      </c>
      <c r="H157" s="484" t="e">
        <f>#REF!</f>
        <v>#REF!</v>
      </c>
    </row>
    <row r="158" spans="1:8" ht="63" x14ac:dyDescent="0.25">
      <c r="A158" s="441" t="s">
        <v>707</v>
      </c>
      <c r="B158" s="489" t="s">
        <v>729</v>
      </c>
      <c r="C158" s="485" t="s">
        <v>108</v>
      </c>
      <c r="D158" s="485" t="s">
        <v>705</v>
      </c>
      <c r="E158" s="485"/>
      <c r="F158" s="487">
        <f>F168</f>
        <v>40000</v>
      </c>
      <c r="G158" s="487" t="e">
        <f t="shared" ref="G158:H158" si="78">G168+G172+G176+G180</f>
        <v>#REF!</v>
      </c>
      <c r="H158" s="487" t="e">
        <f t="shared" si="78"/>
        <v>#REF!</v>
      </c>
    </row>
    <row r="159" spans="1:8" ht="31.5" hidden="1" x14ac:dyDescent="0.25">
      <c r="A159" s="545" t="s">
        <v>740</v>
      </c>
      <c r="B159" s="489" t="s">
        <v>729</v>
      </c>
      <c r="C159" s="483" t="s">
        <v>115</v>
      </c>
      <c r="D159" s="483" t="s">
        <v>564</v>
      </c>
      <c r="E159" s="483"/>
      <c r="F159" s="484">
        <f>F160+F163+F165</f>
        <v>0</v>
      </c>
      <c r="G159" s="484">
        <f t="shared" ref="G159:H159" si="79">G160+G163+G165</f>
        <v>0</v>
      </c>
      <c r="H159" s="484">
        <f t="shared" si="79"/>
        <v>0</v>
      </c>
    </row>
    <row r="160" spans="1:8" ht="31.5" hidden="1" x14ac:dyDescent="0.25">
      <c r="A160" s="200" t="s">
        <v>531</v>
      </c>
      <c r="B160" s="489" t="s">
        <v>729</v>
      </c>
      <c r="C160" s="483" t="s">
        <v>115</v>
      </c>
      <c r="D160" s="483" t="s">
        <v>565</v>
      </c>
      <c r="E160" s="483" t="s">
        <v>359</v>
      </c>
      <c r="F160" s="484">
        <f>F161+F162</f>
        <v>0</v>
      </c>
      <c r="G160" s="484">
        <f t="shared" ref="G160:H160" si="80">G161+G162</f>
        <v>0</v>
      </c>
      <c r="H160" s="484">
        <f t="shared" si="80"/>
        <v>0</v>
      </c>
    </row>
    <row r="161" spans="1:8" hidden="1" x14ac:dyDescent="0.25">
      <c r="A161" s="309" t="s">
        <v>533</v>
      </c>
      <c r="B161" s="489" t="s">
        <v>729</v>
      </c>
      <c r="C161" s="483" t="s">
        <v>115</v>
      </c>
      <c r="D161" s="483" t="s">
        <v>566</v>
      </c>
      <c r="E161" s="483" t="s">
        <v>534</v>
      </c>
      <c r="F161" s="484"/>
      <c r="G161" s="484"/>
      <c r="H161" s="484"/>
    </row>
    <row r="162" spans="1:8" ht="47.25" hidden="1" x14ac:dyDescent="0.25">
      <c r="A162" s="309" t="s">
        <v>535</v>
      </c>
      <c r="B162" s="489" t="s">
        <v>729</v>
      </c>
      <c r="C162" s="483" t="s">
        <v>115</v>
      </c>
      <c r="D162" s="483" t="s">
        <v>566</v>
      </c>
      <c r="E162" s="483" t="s">
        <v>536</v>
      </c>
      <c r="F162" s="484"/>
      <c r="G162" s="484"/>
      <c r="H162" s="484"/>
    </row>
    <row r="163" spans="1:8" ht="31.5" hidden="1" x14ac:dyDescent="0.25">
      <c r="A163" s="200" t="s">
        <v>372</v>
      </c>
      <c r="B163" s="489" t="s">
        <v>729</v>
      </c>
      <c r="C163" s="483" t="s">
        <v>115</v>
      </c>
      <c r="D163" s="483" t="s">
        <v>567</v>
      </c>
      <c r="E163" s="483" t="s">
        <v>361</v>
      </c>
      <c r="F163" s="484">
        <f>F164</f>
        <v>0</v>
      </c>
      <c r="G163" s="484">
        <f t="shared" ref="G163:H163" si="81">G164</f>
        <v>0</v>
      </c>
      <c r="H163" s="484">
        <f t="shared" si="81"/>
        <v>0</v>
      </c>
    </row>
    <row r="164" spans="1:8" ht="31.5" hidden="1" x14ac:dyDescent="0.25">
      <c r="A164" s="309" t="s">
        <v>519</v>
      </c>
      <c r="B164" s="489" t="s">
        <v>729</v>
      </c>
      <c r="C164" s="483" t="s">
        <v>115</v>
      </c>
      <c r="D164" s="483" t="s">
        <v>567</v>
      </c>
      <c r="E164" s="483" t="s">
        <v>520</v>
      </c>
      <c r="F164" s="484"/>
      <c r="G164" s="484"/>
      <c r="H164" s="484"/>
    </row>
    <row r="165" spans="1:8" hidden="1" x14ac:dyDescent="0.25">
      <c r="A165" s="200" t="s">
        <v>373</v>
      </c>
      <c r="B165" s="489" t="s">
        <v>729</v>
      </c>
      <c r="C165" s="483" t="s">
        <v>115</v>
      </c>
      <c r="D165" s="483" t="s">
        <v>567</v>
      </c>
      <c r="E165" s="483" t="s">
        <v>521</v>
      </c>
      <c r="F165" s="484">
        <f>F166+F167</f>
        <v>0</v>
      </c>
      <c r="G165" s="484">
        <f t="shared" ref="G165:H165" si="82">G166+G167</f>
        <v>0</v>
      </c>
      <c r="H165" s="484">
        <f t="shared" si="82"/>
        <v>0</v>
      </c>
    </row>
    <row r="166" spans="1:8" hidden="1" x14ac:dyDescent="0.25">
      <c r="A166" s="309" t="s">
        <v>522</v>
      </c>
      <c r="B166" s="489" t="s">
        <v>729</v>
      </c>
      <c r="C166" s="483" t="s">
        <v>115</v>
      </c>
      <c r="D166" s="483" t="s">
        <v>567</v>
      </c>
      <c r="E166" s="483" t="s">
        <v>523</v>
      </c>
      <c r="F166" s="498"/>
      <c r="G166" s="498"/>
      <c r="H166" s="498"/>
    </row>
    <row r="167" spans="1:8" hidden="1" x14ac:dyDescent="0.25">
      <c r="A167" s="309" t="s">
        <v>275</v>
      </c>
      <c r="B167" s="489" t="s">
        <v>729</v>
      </c>
      <c r="C167" s="483" t="s">
        <v>115</v>
      </c>
      <c r="D167" s="483" t="s">
        <v>567</v>
      </c>
      <c r="E167" s="483" t="s">
        <v>524</v>
      </c>
      <c r="F167" s="498"/>
      <c r="G167" s="498"/>
      <c r="H167" s="498"/>
    </row>
    <row r="168" spans="1:8" ht="36.75" customHeight="1" x14ac:dyDescent="0.25">
      <c r="A168" s="545" t="s">
        <v>740</v>
      </c>
      <c r="B168" s="504" t="s">
        <v>729</v>
      </c>
      <c r="C168" s="485" t="s">
        <v>108</v>
      </c>
      <c r="D168" s="485" t="s">
        <v>741</v>
      </c>
      <c r="E168" s="485"/>
      <c r="F168" s="487">
        <f>F169</f>
        <v>40000</v>
      </c>
      <c r="G168" s="484">
        <f t="shared" ref="G168:H170" si="83">G169</f>
        <v>55000</v>
      </c>
      <c r="H168" s="484">
        <f t="shared" si="83"/>
        <v>55000</v>
      </c>
    </row>
    <row r="169" spans="1:8" ht="63" x14ac:dyDescent="0.25">
      <c r="A169" s="294" t="s">
        <v>702</v>
      </c>
      <c r="B169" s="499" t="s">
        <v>729</v>
      </c>
      <c r="C169" s="483" t="s">
        <v>108</v>
      </c>
      <c r="D169" s="483" t="s">
        <v>706</v>
      </c>
      <c r="E169" s="483"/>
      <c r="F169" s="484">
        <f>F170</f>
        <v>40000</v>
      </c>
      <c r="G169" s="484">
        <f t="shared" si="83"/>
        <v>55000</v>
      </c>
      <c r="H169" s="484">
        <f t="shared" si="83"/>
        <v>55000</v>
      </c>
    </row>
    <row r="170" spans="1:8" ht="31.5" x14ac:dyDescent="0.25">
      <c r="A170" s="230" t="s">
        <v>354</v>
      </c>
      <c r="B170" s="499" t="s">
        <v>729</v>
      </c>
      <c r="C170" s="483" t="s">
        <v>108</v>
      </c>
      <c r="D170" s="483" t="s">
        <v>706</v>
      </c>
      <c r="E170" s="483" t="s">
        <v>361</v>
      </c>
      <c r="F170" s="484">
        <f>F171</f>
        <v>40000</v>
      </c>
      <c r="G170" s="484">
        <f t="shared" si="83"/>
        <v>55000</v>
      </c>
      <c r="H170" s="484">
        <f t="shared" si="83"/>
        <v>55000</v>
      </c>
    </row>
    <row r="171" spans="1:8" s="116" customFormat="1" x14ac:dyDescent="0.25">
      <c r="A171" s="309" t="s">
        <v>331</v>
      </c>
      <c r="B171" s="499" t="s">
        <v>729</v>
      </c>
      <c r="C171" s="483" t="s">
        <v>108</v>
      </c>
      <c r="D171" s="483" t="s">
        <v>706</v>
      </c>
      <c r="E171" s="483" t="s">
        <v>520</v>
      </c>
      <c r="F171" s="484">
        <v>40000</v>
      </c>
      <c r="G171" s="484">
        <v>55000</v>
      </c>
      <c r="H171" s="484">
        <v>55000</v>
      </c>
    </row>
    <row r="172" spans="1:8" s="116" customFormat="1" ht="25.5" customHeight="1" x14ac:dyDescent="0.25">
      <c r="A172" s="267" t="s">
        <v>114</v>
      </c>
      <c r="B172" s="489" t="s">
        <v>729</v>
      </c>
      <c r="C172" s="485" t="s">
        <v>115</v>
      </c>
      <c r="D172" s="483"/>
      <c r="E172" s="483"/>
      <c r="F172" s="487">
        <f>F173+F218</f>
        <v>252100</v>
      </c>
      <c r="G172" s="487">
        <f t="shared" ref="G172:H172" si="84">G173</f>
        <v>75514</v>
      </c>
      <c r="H172" s="487">
        <f t="shared" si="84"/>
        <v>75514</v>
      </c>
    </row>
    <row r="173" spans="1:8" s="106" customFormat="1" ht="34.5" customHeight="1" x14ac:dyDescent="0.25">
      <c r="A173" s="453" t="s">
        <v>553</v>
      </c>
      <c r="B173" s="489" t="s">
        <v>729</v>
      </c>
      <c r="C173" s="485" t="s">
        <v>115</v>
      </c>
      <c r="D173" s="485" t="s">
        <v>410</v>
      </c>
      <c r="E173" s="485"/>
      <c r="F173" s="487">
        <f>F183+F209</f>
        <v>48000</v>
      </c>
      <c r="G173" s="487">
        <f t="shared" ref="G173:H173" si="85">G183+G209</f>
        <v>75514</v>
      </c>
      <c r="H173" s="487">
        <f t="shared" si="85"/>
        <v>75514</v>
      </c>
    </row>
    <row r="174" spans="1:8" s="106" customFormat="1" ht="31.5" hidden="1" x14ac:dyDescent="0.25">
      <c r="A174" s="456" t="s">
        <v>411</v>
      </c>
      <c r="B174" s="489" t="s">
        <v>729</v>
      </c>
      <c r="C174" s="485" t="s">
        <v>415</v>
      </c>
      <c r="D174" s="485" t="s">
        <v>412</v>
      </c>
      <c r="E174" s="485"/>
      <c r="F174" s="487">
        <f>F177</f>
        <v>0</v>
      </c>
      <c r="G174" s="487">
        <f t="shared" ref="G174:H174" si="86">G177</f>
        <v>0</v>
      </c>
      <c r="H174" s="487">
        <f t="shared" si="86"/>
        <v>0</v>
      </c>
    </row>
    <row r="175" spans="1:8" ht="94.5" hidden="1" x14ac:dyDescent="0.25">
      <c r="A175" s="394" t="s">
        <v>554</v>
      </c>
      <c r="B175" s="489" t="s">
        <v>729</v>
      </c>
      <c r="C175" s="483" t="s">
        <v>415</v>
      </c>
      <c r="D175" s="483" t="s">
        <v>555</v>
      </c>
      <c r="E175" s="483"/>
      <c r="F175" s="484">
        <f>F176</f>
        <v>0</v>
      </c>
      <c r="G175" s="484">
        <f t="shared" ref="G175:H177" si="87">G176</f>
        <v>0</v>
      </c>
      <c r="H175" s="484">
        <f t="shared" si="87"/>
        <v>0</v>
      </c>
    </row>
    <row r="176" spans="1:8" ht="63" hidden="1" x14ac:dyDescent="0.25">
      <c r="A176" s="294" t="s">
        <v>379</v>
      </c>
      <c r="B176" s="489" t="s">
        <v>729</v>
      </c>
      <c r="C176" s="483" t="s">
        <v>415</v>
      </c>
      <c r="D176" s="483" t="s">
        <v>413</v>
      </c>
      <c r="E176" s="483"/>
      <c r="F176" s="484">
        <f>F177</f>
        <v>0</v>
      </c>
      <c r="G176" s="484">
        <f t="shared" si="87"/>
        <v>0</v>
      </c>
      <c r="H176" s="484">
        <f t="shared" si="87"/>
        <v>0</v>
      </c>
    </row>
    <row r="177" spans="1:8" ht="31.5" hidden="1" x14ac:dyDescent="0.25">
      <c r="A177" s="200" t="s">
        <v>372</v>
      </c>
      <c r="B177" s="489" t="s">
        <v>729</v>
      </c>
      <c r="C177" s="483" t="s">
        <v>415</v>
      </c>
      <c r="D177" s="483" t="s">
        <v>413</v>
      </c>
      <c r="E177" s="483" t="s">
        <v>361</v>
      </c>
      <c r="F177" s="484">
        <f>F178</f>
        <v>0</v>
      </c>
      <c r="G177" s="484">
        <f t="shared" si="87"/>
        <v>0</v>
      </c>
      <c r="H177" s="484">
        <f t="shared" si="87"/>
        <v>0</v>
      </c>
    </row>
    <row r="178" spans="1:8" ht="31.5" hidden="1" x14ac:dyDescent="0.25">
      <c r="A178" s="309" t="s">
        <v>556</v>
      </c>
      <c r="B178" s="489" t="s">
        <v>729</v>
      </c>
      <c r="C178" s="483" t="s">
        <v>415</v>
      </c>
      <c r="D178" s="483" t="s">
        <v>413</v>
      </c>
      <c r="E178" s="483" t="s">
        <v>557</v>
      </c>
      <c r="F178" s="484"/>
      <c r="G178" s="484"/>
      <c r="H178" s="484"/>
    </row>
    <row r="179" spans="1:8" ht="31.5" hidden="1" x14ac:dyDescent="0.25">
      <c r="A179" s="456" t="s">
        <v>558</v>
      </c>
      <c r="B179" s="489" t="s">
        <v>729</v>
      </c>
      <c r="C179" s="485" t="s">
        <v>115</v>
      </c>
      <c r="D179" s="485" t="s">
        <v>559</v>
      </c>
      <c r="E179" s="485"/>
      <c r="F179" s="487" t="e">
        <f>F182</f>
        <v>#REF!</v>
      </c>
      <c r="G179" s="487" t="e">
        <f t="shared" ref="G179:H179" si="88">G182</f>
        <v>#REF!</v>
      </c>
      <c r="H179" s="487" t="e">
        <f t="shared" si="88"/>
        <v>#REF!</v>
      </c>
    </row>
    <row r="180" spans="1:8" ht="31.5" hidden="1" x14ac:dyDescent="0.25">
      <c r="A180" s="394" t="s">
        <v>560</v>
      </c>
      <c r="B180" s="489" t="s">
        <v>729</v>
      </c>
      <c r="C180" s="483" t="s">
        <v>115</v>
      </c>
      <c r="D180" s="483" t="s">
        <v>561</v>
      </c>
      <c r="E180" s="483"/>
      <c r="F180" s="484" t="e">
        <f>F181</f>
        <v>#REF!</v>
      </c>
      <c r="G180" s="484" t="e">
        <f t="shared" ref="G180:H181" si="89">G181</f>
        <v>#REF!</v>
      </c>
      <c r="H180" s="484" t="e">
        <f t="shared" si="89"/>
        <v>#REF!</v>
      </c>
    </row>
    <row r="181" spans="1:8" ht="63" hidden="1" x14ac:dyDescent="0.25">
      <c r="A181" s="294" t="s">
        <v>379</v>
      </c>
      <c r="B181" s="489" t="s">
        <v>729</v>
      </c>
      <c r="C181" s="483" t="s">
        <v>115</v>
      </c>
      <c r="D181" s="483" t="s">
        <v>562</v>
      </c>
      <c r="E181" s="483"/>
      <c r="F181" s="484" t="e">
        <f>F182</f>
        <v>#REF!</v>
      </c>
      <c r="G181" s="484" t="e">
        <f t="shared" si="89"/>
        <v>#REF!</v>
      </c>
      <c r="H181" s="484" t="e">
        <f t="shared" si="89"/>
        <v>#REF!</v>
      </c>
    </row>
    <row r="182" spans="1:8" ht="31.5" hidden="1" x14ac:dyDescent="0.25">
      <c r="A182" s="200" t="s">
        <v>372</v>
      </c>
      <c r="B182" s="489" t="s">
        <v>729</v>
      </c>
      <c r="C182" s="483" t="s">
        <v>115</v>
      </c>
      <c r="D182" s="483" t="s">
        <v>562</v>
      </c>
      <c r="E182" s="483" t="s">
        <v>361</v>
      </c>
      <c r="F182" s="484" t="e">
        <f>#REF!</f>
        <v>#REF!</v>
      </c>
      <c r="G182" s="484" t="e">
        <f>#REF!</f>
        <v>#REF!</v>
      </c>
      <c r="H182" s="484" t="e">
        <f>#REF!</f>
        <v>#REF!</v>
      </c>
    </row>
    <row r="183" spans="1:8" x14ac:dyDescent="0.25">
      <c r="A183" s="456" t="s">
        <v>594</v>
      </c>
      <c r="B183" s="489" t="s">
        <v>729</v>
      </c>
      <c r="C183" s="485" t="s">
        <v>115</v>
      </c>
      <c r="D183" s="485" t="s">
        <v>417</v>
      </c>
      <c r="E183" s="485"/>
      <c r="F183" s="487">
        <f>F193+F201</f>
        <v>40000</v>
      </c>
      <c r="G183" s="487">
        <f t="shared" ref="G183:H183" si="90">G193+G197+G201+G205</f>
        <v>66000</v>
      </c>
      <c r="H183" s="487">
        <f t="shared" si="90"/>
        <v>66000</v>
      </c>
    </row>
    <row r="184" spans="1:8" ht="31.5" hidden="1" x14ac:dyDescent="0.25">
      <c r="A184" s="200" t="s">
        <v>563</v>
      </c>
      <c r="B184" s="489" t="s">
        <v>729</v>
      </c>
      <c r="C184" s="483" t="s">
        <v>115</v>
      </c>
      <c r="D184" s="483" t="s">
        <v>564</v>
      </c>
      <c r="E184" s="483"/>
      <c r="F184" s="484">
        <f>F185+F188+F190</f>
        <v>0</v>
      </c>
      <c r="G184" s="484">
        <f t="shared" ref="G184:H184" si="91">G185+G188+G190</f>
        <v>0</v>
      </c>
      <c r="H184" s="484">
        <f t="shared" si="91"/>
        <v>0</v>
      </c>
    </row>
    <row r="185" spans="1:8" hidden="1" x14ac:dyDescent="0.25">
      <c r="A185" s="200" t="s">
        <v>531</v>
      </c>
      <c r="B185" s="489" t="s">
        <v>729</v>
      </c>
      <c r="C185" s="483" t="s">
        <v>115</v>
      </c>
      <c r="D185" s="483" t="s">
        <v>565</v>
      </c>
      <c r="E185" s="483" t="s">
        <v>359</v>
      </c>
      <c r="F185" s="484">
        <f>F186+F187</f>
        <v>0</v>
      </c>
      <c r="G185" s="484">
        <f t="shared" ref="G185:H185" si="92">G186+G187</f>
        <v>0</v>
      </c>
      <c r="H185" s="484">
        <f t="shared" si="92"/>
        <v>0</v>
      </c>
    </row>
    <row r="186" spans="1:8" hidden="1" x14ac:dyDescent="0.25">
      <c r="A186" s="309" t="s">
        <v>533</v>
      </c>
      <c r="B186" s="489" t="s">
        <v>729</v>
      </c>
      <c r="C186" s="483" t="s">
        <v>115</v>
      </c>
      <c r="D186" s="483" t="s">
        <v>566</v>
      </c>
      <c r="E186" s="483" t="s">
        <v>534</v>
      </c>
      <c r="F186" s="484"/>
      <c r="G186" s="484"/>
      <c r="H186" s="484"/>
    </row>
    <row r="187" spans="1:8" ht="47.25" hidden="1" x14ac:dyDescent="0.25">
      <c r="A187" s="309" t="s">
        <v>535</v>
      </c>
      <c r="B187" s="489" t="s">
        <v>729</v>
      </c>
      <c r="C187" s="483" t="s">
        <v>115</v>
      </c>
      <c r="D187" s="483" t="s">
        <v>566</v>
      </c>
      <c r="E187" s="483" t="s">
        <v>536</v>
      </c>
      <c r="F187" s="484"/>
      <c r="G187" s="484"/>
      <c r="H187" s="484"/>
    </row>
    <row r="188" spans="1:8" ht="31.5" hidden="1" x14ac:dyDescent="0.25">
      <c r="A188" s="200" t="s">
        <v>372</v>
      </c>
      <c r="B188" s="489" t="s">
        <v>729</v>
      </c>
      <c r="C188" s="483" t="s">
        <v>115</v>
      </c>
      <c r="D188" s="483" t="s">
        <v>567</v>
      </c>
      <c r="E188" s="483" t="s">
        <v>361</v>
      </c>
      <c r="F188" s="484">
        <f>F189</f>
        <v>0</v>
      </c>
      <c r="G188" s="484">
        <f t="shared" ref="G188:H188" si="93">G189</f>
        <v>0</v>
      </c>
      <c r="H188" s="484">
        <f t="shared" si="93"/>
        <v>0</v>
      </c>
    </row>
    <row r="189" spans="1:8" ht="31.5" hidden="1" x14ac:dyDescent="0.25">
      <c r="A189" s="309" t="s">
        <v>519</v>
      </c>
      <c r="B189" s="489" t="s">
        <v>729</v>
      </c>
      <c r="C189" s="483" t="s">
        <v>115</v>
      </c>
      <c r="D189" s="483" t="s">
        <v>567</v>
      </c>
      <c r="E189" s="483" t="s">
        <v>520</v>
      </c>
      <c r="F189" s="484"/>
      <c r="G189" s="484"/>
      <c r="H189" s="484"/>
    </row>
    <row r="190" spans="1:8" hidden="1" x14ac:dyDescent="0.25">
      <c r="A190" s="200" t="s">
        <v>373</v>
      </c>
      <c r="B190" s="489" t="s">
        <v>729</v>
      </c>
      <c r="C190" s="483" t="s">
        <v>115</v>
      </c>
      <c r="D190" s="483" t="s">
        <v>567</v>
      </c>
      <c r="E190" s="483" t="s">
        <v>521</v>
      </c>
      <c r="F190" s="484">
        <f>F191+F192</f>
        <v>0</v>
      </c>
      <c r="G190" s="484">
        <f t="shared" ref="G190:H190" si="94">G191+G192</f>
        <v>0</v>
      </c>
      <c r="H190" s="484">
        <f t="shared" si="94"/>
        <v>0</v>
      </c>
    </row>
    <row r="191" spans="1:8" hidden="1" x14ac:dyDescent="0.25">
      <c r="A191" s="309" t="s">
        <v>522</v>
      </c>
      <c r="B191" s="489" t="s">
        <v>729</v>
      </c>
      <c r="C191" s="483" t="s">
        <v>115</v>
      </c>
      <c r="D191" s="483" t="s">
        <v>567</v>
      </c>
      <c r="E191" s="483" t="s">
        <v>523</v>
      </c>
      <c r="F191" s="498"/>
      <c r="G191" s="498"/>
      <c r="H191" s="498"/>
    </row>
    <row r="192" spans="1:8" hidden="1" x14ac:dyDescent="0.25">
      <c r="A192" s="309" t="s">
        <v>275</v>
      </c>
      <c r="B192" s="489" t="s">
        <v>729</v>
      </c>
      <c r="C192" s="483" t="s">
        <v>115</v>
      </c>
      <c r="D192" s="483" t="s">
        <v>567</v>
      </c>
      <c r="E192" s="483" t="s">
        <v>524</v>
      </c>
      <c r="F192" s="498"/>
      <c r="G192" s="498"/>
      <c r="H192" s="498"/>
    </row>
    <row r="193" spans="1:8" ht="31.5" x14ac:dyDescent="0.25">
      <c r="A193" s="441" t="s">
        <v>595</v>
      </c>
      <c r="B193" s="504" t="s">
        <v>729</v>
      </c>
      <c r="C193" s="485" t="s">
        <v>115</v>
      </c>
      <c r="D193" s="485" t="s">
        <v>564</v>
      </c>
      <c r="E193" s="485"/>
      <c r="F193" s="487">
        <f>F194</f>
        <v>10000</v>
      </c>
      <c r="G193" s="484">
        <f t="shared" ref="G193:H195" si="95">G194</f>
        <v>55000</v>
      </c>
      <c r="H193" s="484">
        <f t="shared" si="95"/>
        <v>55000</v>
      </c>
    </row>
    <row r="194" spans="1:8" ht="63" x14ac:dyDescent="0.25">
      <c r="A194" s="294" t="s">
        <v>702</v>
      </c>
      <c r="B194" s="499" t="s">
        <v>729</v>
      </c>
      <c r="C194" s="485" t="s">
        <v>115</v>
      </c>
      <c r="D194" s="483" t="s">
        <v>482</v>
      </c>
      <c r="E194" s="483"/>
      <c r="F194" s="484">
        <f>F195</f>
        <v>10000</v>
      </c>
      <c r="G194" s="484">
        <f t="shared" si="95"/>
        <v>55000</v>
      </c>
      <c r="H194" s="484">
        <f t="shared" si="95"/>
        <v>55000</v>
      </c>
    </row>
    <row r="195" spans="1:8" ht="31.5" x14ac:dyDescent="0.25">
      <c r="A195" s="230" t="s">
        <v>354</v>
      </c>
      <c r="B195" s="499" t="s">
        <v>729</v>
      </c>
      <c r="C195" s="485" t="s">
        <v>115</v>
      </c>
      <c r="D195" s="483" t="s">
        <v>482</v>
      </c>
      <c r="E195" s="483" t="s">
        <v>361</v>
      </c>
      <c r="F195" s="484">
        <f>F196</f>
        <v>10000</v>
      </c>
      <c r="G195" s="484">
        <f t="shared" si="95"/>
        <v>55000</v>
      </c>
      <c r="H195" s="484">
        <f t="shared" si="95"/>
        <v>55000</v>
      </c>
    </row>
    <row r="196" spans="1:8" s="116" customFormat="1" x14ac:dyDescent="0.25">
      <c r="A196" s="309" t="s">
        <v>331</v>
      </c>
      <c r="B196" s="499" t="s">
        <v>729</v>
      </c>
      <c r="C196" s="485" t="s">
        <v>115</v>
      </c>
      <c r="D196" s="483" t="s">
        <v>482</v>
      </c>
      <c r="E196" s="483" t="s">
        <v>520</v>
      </c>
      <c r="F196" s="484">
        <v>10000</v>
      </c>
      <c r="G196" s="484">
        <v>55000</v>
      </c>
      <c r="H196" s="484">
        <v>55000</v>
      </c>
    </row>
    <row r="197" spans="1:8" ht="31.5" hidden="1" x14ac:dyDescent="0.25">
      <c r="A197" s="442" t="s">
        <v>640</v>
      </c>
      <c r="B197" s="499" t="s">
        <v>729</v>
      </c>
      <c r="C197" s="485" t="s">
        <v>115</v>
      </c>
      <c r="D197" s="483" t="s">
        <v>596</v>
      </c>
      <c r="E197" s="483"/>
      <c r="F197" s="484">
        <f>F198</f>
        <v>0</v>
      </c>
      <c r="G197" s="484">
        <f t="shared" ref="G197:H199" si="96">G198</f>
        <v>9000</v>
      </c>
      <c r="H197" s="484">
        <f t="shared" si="96"/>
        <v>9000</v>
      </c>
    </row>
    <row r="198" spans="1:8" ht="63" hidden="1" x14ac:dyDescent="0.25">
      <c r="A198" s="294" t="s">
        <v>478</v>
      </c>
      <c r="B198" s="499" t="s">
        <v>729</v>
      </c>
      <c r="C198" s="485" t="s">
        <v>115</v>
      </c>
      <c r="D198" s="483" t="s">
        <v>486</v>
      </c>
      <c r="E198" s="483"/>
      <c r="F198" s="484">
        <f>F199</f>
        <v>0</v>
      </c>
      <c r="G198" s="484">
        <f t="shared" si="96"/>
        <v>9000</v>
      </c>
      <c r="H198" s="484">
        <f t="shared" si="96"/>
        <v>9000</v>
      </c>
    </row>
    <row r="199" spans="1:8" ht="31.5" hidden="1" x14ac:dyDescent="0.25">
      <c r="A199" s="200" t="s">
        <v>372</v>
      </c>
      <c r="B199" s="499" t="s">
        <v>729</v>
      </c>
      <c r="C199" s="485" t="s">
        <v>115</v>
      </c>
      <c r="D199" s="483" t="s">
        <v>486</v>
      </c>
      <c r="E199" s="483" t="s">
        <v>361</v>
      </c>
      <c r="F199" s="484">
        <f>F200</f>
        <v>0</v>
      </c>
      <c r="G199" s="484">
        <f t="shared" si="96"/>
        <v>9000</v>
      </c>
      <c r="H199" s="484">
        <f t="shared" si="96"/>
        <v>9000</v>
      </c>
    </row>
    <row r="200" spans="1:8" s="116" customFormat="1" hidden="1" x14ac:dyDescent="0.25">
      <c r="A200" s="309" t="s">
        <v>331</v>
      </c>
      <c r="B200" s="499" t="s">
        <v>729</v>
      </c>
      <c r="C200" s="485" t="s">
        <v>115</v>
      </c>
      <c r="D200" s="483" t="s">
        <v>486</v>
      </c>
      <c r="E200" s="483" t="s">
        <v>520</v>
      </c>
      <c r="F200" s="484">
        <v>0</v>
      </c>
      <c r="G200" s="484">
        <v>9000</v>
      </c>
      <c r="H200" s="484">
        <v>9000</v>
      </c>
    </row>
    <row r="201" spans="1:8" ht="31.5" x14ac:dyDescent="0.25">
      <c r="A201" s="270" t="s">
        <v>742</v>
      </c>
      <c r="B201" s="504" t="s">
        <v>729</v>
      </c>
      <c r="C201" s="485" t="s">
        <v>115</v>
      </c>
      <c r="D201" s="485" t="s">
        <v>597</v>
      </c>
      <c r="E201" s="485"/>
      <c r="F201" s="487">
        <f>F202</f>
        <v>30000</v>
      </c>
      <c r="G201" s="484">
        <f t="shared" ref="G201:H203" si="97">G202</f>
        <v>1000</v>
      </c>
      <c r="H201" s="484">
        <f t="shared" si="97"/>
        <v>1000</v>
      </c>
    </row>
    <row r="202" spans="1:8" ht="63" x14ac:dyDescent="0.25">
      <c r="A202" s="294" t="s">
        <v>702</v>
      </c>
      <c r="B202" s="499" t="s">
        <v>729</v>
      </c>
      <c r="C202" s="485" t="s">
        <v>115</v>
      </c>
      <c r="D202" s="483" t="s">
        <v>484</v>
      </c>
      <c r="E202" s="483"/>
      <c r="F202" s="484">
        <f>F203</f>
        <v>30000</v>
      </c>
      <c r="G202" s="484">
        <f t="shared" si="97"/>
        <v>1000</v>
      </c>
      <c r="H202" s="484">
        <f t="shared" si="97"/>
        <v>1000</v>
      </c>
    </row>
    <row r="203" spans="1:8" ht="31.5" x14ac:dyDescent="0.25">
      <c r="A203" s="230" t="s">
        <v>354</v>
      </c>
      <c r="B203" s="499" t="s">
        <v>729</v>
      </c>
      <c r="C203" s="485" t="s">
        <v>115</v>
      </c>
      <c r="D203" s="483" t="s">
        <v>484</v>
      </c>
      <c r="E203" s="483" t="s">
        <v>361</v>
      </c>
      <c r="F203" s="484">
        <f>F204</f>
        <v>30000</v>
      </c>
      <c r="G203" s="484">
        <f t="shared" si="97"/>
        <v>1000</v>
      </c>
      <c r="H203" s="484">
        <f t="shared" si="97"/>
        <v>1000</v>
      </c>
    </row>
    <row r="204" spans="1:8" s="116" customFormat="1" x14ac:dyDescent="0.25">
      <c r="A204" s="309" t="s">
        <v>331</v>
      </c>
      <c r="B204" s="499" t="s">
        <v>729</v>
      </c>
      <c r="C204" s="485" t="s">
        <v>115</v>
      </c>
      <c r="D204" s="483" t="s">
        <v>484</v>
      </c>
      <c r="E204" s="483" t="s">
        <v>520</v>
      </c>
      <c r="F204" s="484">
        <v>30000</v>
      </c>
      <c r="G204" s="484">
        <v>1000</v>
      </c>
      <c r="H204" s="484">
        <v>1000</v>
      </c>
    </row>
    <row r="205" spans="1:8" ht="31.5" hidden="1" x14ac:dyDescent="0.25">
      <c r="A205" s="442" t="s">
        <v>598</v>
      </c>
      <c r="B205" s="499" t="s">
        <v>729</v>
      </c>
      <c r="C205" s="485" t="s">
        <v>115</v>
      </c>
      <c r="D205" s="483" t="s">
        <v>599</v>
      </c>
      <c r="E205" s="483"/>
      <c r="F205" s="484">
        <f>F206</f>
        <v>0</v>
      </c>
      <c r="G205" s="484">
        <f t="shared" ref="G205:H207" si="98">G206</f>
        <v>1000</v>
      </c>
      <c r="H205" s="484">
        <f t="shared" si="98"/>
        <v>1000</v>
      </c>
    </row>
    <row r="206" spans="1:8" ht="63" hidden="1" x14ac:dyDescent="0.25">
      <c r="A206" s="294" t="s">
        <v>478</v>
      </c>
      <c r="B206" s="499" t="s">
        <v>729</v>
      </c>
      <c r="C206" s="485" t="s">
        <v>115</v>
      </c>
      <c r="D206" s="483" t="s">
        <v>485</v>
      </c>
      <c r="E206" s="483"/>
      <c r="F206" s="484">
        <f>F207</f>
        <v>0</v>
      </c>
      <c r="G206" s="484">
        <f t="shared" si="98"/>
        <v>1000</v>
      </c>
      <c r="H206" s="484">
        <f t="shared" si="98"/>
        <v>1000</v>
      </c>
    </row>
    <row r="207" spans="1:8" ht="31.5" hidden="1" x14ac:dyDescent="0.25">
      <c r="A207" s="200" t="s">
        <v>372</v>
      </c>
      <c r="B207" s="499" t="s">
        <v>729</v>
      </c>
      <c r="C207" s="485" t="s">
        <v>115</v>
      </c>
      <c r="D207" s="483" t="s">
        <v>485</v>
      </c>
      <c r="E207" s="483" t="s">
        <v>361</v>
      </c>
      <c r="F207" s="484">
        <f>F208</f>
        <v>0</v>
      </c>
      <c r="G207" s="484">
        <f t="shared" si="98"/>
        <v>1000</v>
      </c>
      <c r="H207" s="484">
        <f t="shared" si="98"/>
        <v>1000</v>
      </c>
    </row>
    <row r="208" spans="1:8" s="116" customFormat="1" hidden="1" x14ac:dyDescent="0.25">
      <c r="A208" s="309" t="s">
        <v>331</v>
      </c>
      <c r="B208" s="499" t="s">
        <v>729</v>
      </c>
      <c r="C208" s="485" t="s">
        <v>115</v>
      </c>
      <c r="D208" s="483" t="s">
        <v>485</v>
      </c>
      <c r="E208" s="483" t="s">
        <v>520</v>
      </c>
      <c r="F208" s="484">
        <v>0</v>
      </c>
      <c r="G208" s="484">
        <v>1000</v>
      </c>
      <c r="H208" s="484">
        <v>1000</v>
      </c>
    </row>
    <row r="209" spans="1:8" ht="47.25" x14ac:dyDescent="0.25">
      <c r="A209" s="267" t="s">
        <v>601</v>
      </c>
      <c r="B209" s="489" t="s">
        <v>729</v>
      </c>
      <c r="C209" s="485" t="s">
        <v>115</v>
      </c>
      <c r="D209" s="485" t="s">
        <v>421</v>
      </c>
      <c r="E209" s="485"/>
      <c r="F209" s="487">
        <f>F210+F214</f>
        <v>8000</v>
      </c>
      <c r="G209" s="487">
        <f t="shared" ref="G209:H209" si="99">G210+G214</f>
        <v>9514</v>
      </c>
      <c r="H209" s="487">
        <f t="shared" si="99"/>
        <v>9514</v>
      </c>
    </row>
    <row r="210" spans="1:8" ht="31.5" hidden="1" x14ac:dyDescent="0.25">
      <c r="A210" s="268" t="s">
        <v>600</v>
      </c>
      <c r="B210" s="499" t="s">
        <v>729</v>
      </c>
      <c r="C210" s="483" t="s">
        <v>115</v>
      </c>
      <c r="D210" s="483" t="s">
        <v>568</v>
      </c>
      <c r="E210" s="483"/>
      <c r="F210" s="484">
        <f>F211</f>
        <v>0</v>
      </c>
      <c r="G210" s="484">
        <f t="shared" ref="G210:H212" si="100">G211</f>
        <v>7198</v>
      </c>
      <c r="H210" s="484">
        <f t="shared" si="100"/>
        <v>7198</v>
      </c>
    </row>
    <row r="211" spans="1:8" ht="63" hidden="1" x14ac:dyDescent="0.25">
      <c r="A211" s="294" t="s">
        <v>478</v>
      </c>
      <c r="B211" s="499" t="s">
        <v>729</v>
      </c>
      <c r="C211" s="483" t="s">
        <v>115</v>
      </c>
      <c r="D211" s="483" t="s">
        <v>422</v>
      </c>
      <c r="E211" s="483"/>
      <c r="F211" s="484">
        <f>F212</f>
        <v>0</v>
      </c>
      <c r="G211" s="484">
        <f t="shared" si="100"/>
        <v>7198</v>
      </c>
      <c r="H211" s="484">
        <f t="shared" si="100"/>
        <v>7198</v>
      </c>
    </row>
    <row r="212" spans="1:8" ht="31.5" hidden="1" x14ac:dyDescent="0.25">
      <c r="A212" s="200" t="s">
        <v>372</v>
      </c>
      <c r="B212" s="499" t="s">
        <v>729</v>
      </c>
      <c r="C212" s="483" t="s">
        <v>115</v>
      </c>
      <c r="D212" s="483" t="s">
        <v>422</v>
      </c>
      <c r="E212" s="483" t="s">
        <v>361</v>
      </c>
      <c r="F212" s="484">
        <f>F213</f>
        <v>0</v>
      </c>
      <c r="G212" s="484">
        <f t="shared" si="100"/>
        <v>7198</v>
      </c>
      <c r="H212" s="484">
        <f t="shared" si="100"/>
        <v>7198</v>
      </c>
    </row>
    <row r="213" spans="1:8" hidden="1" x14ac:dyDescent="0.25">
      <c r="A213" s="309" t="s">
        <v>331</v>
      </c>
      <c r="B213" s="499" t="s">
        <v>729</v>
      </c>
      <c r="C213" s="483" t="s">
        <v>115</v>
      </c>
      <c r="D213" s="483" t="s">
        <v>422</v>
      </c>
      <c r="E213" s="483" t="s">
        <v>520</v>
      </c>
      <c r="F213" s="484">
        <v>0</v>
      </c>
      <c r="G213" s="484">
        <v>7198</v>
      </c>
      <c r="H213" s="484">
        <v>7198</v>
      </c>
    </row>
    <row r="214" spans="1:8" ht="47.25" x14ac:dyDescent="0.25">
      <c r="A214" s="267" t="s">
        <v>743</v>
      </c>
      <c r="B214" s="504" t="s">
        <v>729</v>
      </c>
      <c r="C214" s="485" t="s">
        <v>115</v>
      </c>
      <c r="D214" s="485" t="s">
        <v>602</v>
      </c>
      <c r="E214" s="485"/>
      <c r="F214" s="487">
        <f>F215</f>
        <v>8000</v>
      </c>
      <c r="G214" s="484">
        <f t="shared" ref="G214:H216" si="101">G215</f>
        <v>2316</v>
      </c>
      <c r="H214" s="484">
        <f t="shared" si="101"/>
        <v>2316</v>
      </c>
    </row>
    <row r="215" spans="1:8" ht="63" x14ac:dyDescent="0.25">
      <c r="A215" s="294" t="s">
        <v>702</v>
      </c>
      <c r="B215" s="499" t="s">
        <v>729</v>
      </c>
      <c r="C215" s="483" t="s">
        <v>115</v>
      </c>
      <c r="D215" s="483" t="s">
        <v>488</v>
      </c>
      <c r="E215" s="483"/>
      <c r="F215" s="484">
        <f>F216</f>
        <v>8000</v>
      </c>
      <c r="G215" s="484">
        <f t="shared" si="101"/>
        <v>2316</v>
      </c>
      <c r="H215" s="484">
        <f t="shared" si="101"/>
        <v>2316</v>
      </c>
    </row>
    <row r="216" spans="1:8" ht="31.5" x14ac:dyDescent="0.25">
      <c r="A216" s="230" t="s">
        <v>354</v>
      </c>
      <c r="B216" s="499" t="s">
        <v>729</v>
      </c>
      <c r="C216" s="483" t="s">
        <v>115</v>
      </c>
      <c r="D216" s="483" t="s">
        <v>488</v>
      </c>
      <c r="E216" s="483" t="s">
        <v>361</v>
      </c>
      <c r="F216" s="484">
        <f>F217</f>
        <v>8000</v>
      </c>
      <c r="G216" s="484">
        <f t="shared" si="101"/>
        <v>2316</v>
      </c>
      <c r="H216" s="484">
        <f t="shared" si="101"/>
        <v>2316</v>
      </c>
    </row>
    <row r="217" spans="1:8" x14ac:dyDescent="0.25">
      <c r="A217" s="309" t="s">
        <v>331</v>
      </c>
      <c r="B217" s="499" t="s">
        <v>729</v>
      </c>
      <c r="C217" s="483" t="s">
        <v>115</v>
      </c>
      <c r="D217" s="483" t="s">
        <v>488</v>
      </c>
      <c r="E217" s="483" t="s">
        <v>520</v>
      </c>
      <c r="F217" s="484">
        <v>8000</v>
      </c>
      <c r="G217" s="484">
        <v>2316</v>
      </c>
      <c r="H217" s="484">
        <v>2316</v>
      </c>
    </row>
    <row r="218" spans="1:8" ht="47.25" x14ac:dyDescent="0.25">
      <c r="A218" s="502" t="s">
        <v>349</v>
      </c>
      <c r="B218" s="489" t="s">
        <v>729</v>
      </c>
      <c r="C218" s="503" t="s">
        <v>115</v>
      </c>
      <c r="D218" s="503" t="s">
        <v>637</v>
      </c>
      <c r="E218" s="483"/>
      <c r="F218" s="506">
        <f>F219</f>
        <v>204100</v>
      </c>
      <c r="G218" s="484"/>
      <c r="H218" s="484"/>
    </row>
    <row r="219" spans="1:8" ht="47.25" customHeight="1" x14ac:dyDescent="0.25">
      <c r="A219" s="502" t="s">
        <v>351</v>
      </c>
      <c r="B219" s="489" t="s">
        <v>729</v>
      </c>
      <c r="C219" s="503" t="s">
        <v>115</v>
      </c>
      <c r="D219" s="503" t="s">
        <v>636</v>
      </c>
      <c r="E219" s="483"/>
      <c r="F219" s="506">
        <f>F220</f>
        <v>204100</v>
      </c>
      <c r="G219" s="484"/>
      <c r="H219" s="484"/>
    </row>
    <row r="220" spans="1:8" ht="39.75" customHeight="1" x14ac:dyDescent="0.25">
      <c r="A220" s="309" t="s">
        <v>569</v>
      </c>
      <c r="B220" s="499" t="s">
        <v>729</v>
      </c>
      <c r="C220" s="483" t="s">
        <v>115</v>
      </c>
      <c r="D220" s="483" t="s">
        <v>353</v>
      </c>
      <c r="E220" s="483"/>
      <c r="F220" s="484">
        <f>F221</f>
        <v>204100</v>
      </c>
      <c r="G220" s="487">
        <f t="shared" ref="G220:H220" si="102">G221</f>
        <v>34000</v>
      </c>
      <c r="H220" s="487">
        <f t="shared" si="102"/>
        <v>34000</v>
      </c>
    </row>
    <row r="221" spans="1:8" ht="30.75" customHeight="1" x14ac:dyDescent="0.25">
      <c r="A221" s="309" t="s">
        <v>354</v>
      </c>
      <c r="B221" s="499" t="s">
        <v>729</v>
      </c>
      <c r="C221" s="483" t="s">
        <v>115</v>
      </c>
      <c r="D221" s="483" t="s">
        <v>353</v>
      </c>
      <c r="E221" s="483" t="s">
        <v>361</v>
      </c>
      <c r="F221" s="484">
        <f>F222</f>
        <v>204100</v>
      </c>
      <c r="G221" s="487">
        <f>G223</f>
        <v>34000</v>
      </c>
      <c r="H221" s="487">
        <f>H223</f>
        <v>34000</v>
      </c>
    </row>
    <row r="222" spans="1:8" ht="24" customHeight="1" x14ac:dyDescent="0.25">
      <c r="A222" s="309" t="s">
        <v>331</v>
      </c>
      <c r="B222" s="499" t="s">
        <v>729</v>
      </c>
      <c r="C222" s="483" t="s">
        <v>115</v>
      </c>
      <c r="D222" s="483" t="s">
        <v>353</v>
      </c>
      <c r="E222" s="483" t="s">
        <v>520</v>
      </c>
      <c r="F222" s="484">
        <v>204100</v>
      </c>
      <c r="G222" s="484">
        <v>2316</v>
      </c>
      <c r="H222" s="484">
        <v>2316</v>
      </c>
    </row>
    <row r="223" spans="1:8" ht="19.5" customHeight="1" x14ac:dyDescent="0.25">
      <c r="A223" s="270" t="s">
        <v>345</v>
      </c>
      <c r="B223" s="489" t="s">
        <v>729</v>
      </c>
      <c r="C223" s="485" t="s">
        <v>309</v>
      </c>
      <c r="D223" s="483"/>
      <c r="E223" s="483"/>
      <c r="F223" s="487">
        <f>F224+F237</f>
        <v>36000</v>
      </c>
      <c r="G223" s="487">
        <f t="shared" ref="G223:H223" si="103">G224+G237</f>
        <v>34000</v>
      </c>
      <c r="H223" s="487">
        <f t="shared" si="103"/>
        <v>34000</v>
      </c>
    </row>
    <row r="224" spans="1:8" ht="38.25" customHeight="1" x14ac:dyDescent="0.25">
      <c r="A224" s="270" t="s">
        <v>347</v>
      </c>
      <c r="B224" s="489" t="s">
        <v>729</v>
      </c>
      <c r="C224" s="485" t="s">
        <v>346</v>
      </c>
      <c r="D224" s="483"/>
      <c r="E224" s="483"/>
      <c r="F224" s="487">
        <f>F225+F231</f>
        <v>20000</v>
      </c>
      <c r="G224" s="487">
        <f t="shared" ref="G224:H224" si="104">G225+G231</f>
        <v>26000</v>
      </c>
      <c r="H224" s="487">
        <f t="shared" si="104"/>
        <v>26000</v>
      </c>
    </row>
    <row r="225" spans="1:8" ht="38.25" customHeight="1" x14ac:dyDescent="0.25">
      <c r="A225" s="270" t="s">
        <v>603</v>
      </c>
      <c r="B225" s="489" t="s">
        <v>729</v>
      </c>
      <c r="C225" s="485" t="s">
        <v>346</v>
      </c>
      <c r="D225" s="485" t="s">
        <v>365</v>
      </c>
      <c r="E225" s="483"/>
      <c r="F225" s="487">
        <f>F226</f>
        <v>10000</v>
      </c>
      <c r="G225" s="487">
        <f t="shared" ref="G225:H229" si="105">G226</f>
        <v>13000</v>
      </c>
      <c r="H225" s="487">
        <f t="shared" si="105"/>
        <v>13000</v>
      </c>
    </row>
    <row r="226" spans="1:8" ht="38.25" customHeight="1" x14ac:dyDescent="0.25">
      <c r="A226" s="270" t="s">
        <v>497</v>
      </c>
      <c r="B226" s="489" t="s">
        <v>729</v>
      </c>
      <c r="C226" s="485" t="s">
        <v>346</v>
      </c>
      <c r="D226" s="485" t="s">
        <v>498</v>
      </c>
      <c r="E226" s="483"/>
      <c r="F226" s="487">
        <f>F227</f>
        <v>10000</v>
      </c>
      <c r="G226" s="487">
        <f t="shared" si="105"/>
        <v>13000</v>
      </c>
      <c r="H226" s="487">
        <f t="shared" si="105"/>
        <v>13000</v>
      </c>
    </row>
    <row r="227" spans="1:8" ht="47.25" x14ac:dyDescent="0.25">
      <c r="A227" s="270" t="s">
        <v>606</v>
      </c>
      <c r="B227" s="504" t="s">
        <v>729</v>
      </c>
      <c r="C227" s="485" t="s">
        <v>346</v>
      </c>
      <c r="D227" s="485" t="s">
        <v>604</v>
      </c>
      <c r="E227" s="485"/>
      <c r="F227" s="487">
        <f>F228</f>
        <v>10000</v>
      </c>
      <c r="G227" s="484">
        <f t="shared" si="105"/>
        <v>13000</v>
      </c>
      <c r="H227" s="484">
        <f t="shared" si="105"/>
        <v>13000</v>
      </c>
    </row>
    <row r="228" spans="1:8" ht="63" x14ac:dyDescent="0.25">
      <c r="A228" s="294" t="s">
        <v>702</v>
      </c>
      <c r="B228" s="499" t="s">
        <v>729</v>
      </c>
      <c r="C228" s="483" t="s">
        <v>346</v>
      </c>
      <c r="D228" s="483" t="s">
        <v>499</v>
      </c>
      <c r="E228" s="483"/>
      <c r="F228" s="484">
        <f>F229</f>
        <v>10000</v>
      </c>
      <c r="G228" s="484">
        <f t="shared" si="105"/>
        <v>13000</v>
      </c>
      <c r="H228" s="484">
        <f t="shared" si="105"/>
        <v>13000</v>
      </c>
    </row>
    <row r="229" spans="1:8" ht="31.5" x14ac:dyDescent="0.25">
      <c r="A229" s="230" t="s">
        <v>354</v>
      </c>
      <c r="B229" s="499" t="s">
        <v>729</v>
      </c>
      <c r="C229" s="483" t="s">
        <v>346</v>
      </c>
      <c r="D229" s="483" t="s">
        <v>499</v>
      </c>
      <c r="E229" s="483" t="s">
        <v>361</v>
      </c>
      <c r="F229" s="484">
        <f>F230</f>
        <v>10000</v>
      </c>
      <c r="G229" s="484">
        <f t="shared" si="105"/>
        <v>13000</v>
      </c>
      <c r="H229" s="484">
        <f t="shared" si="105"/>
        <v>13000</v>
      </c>
    </row>
    <row r="230" spans="1:8" x14ac:dyDescent="0.25">
      <c r="A230" s="309" t="s">
        <v>331</v>
      </c>
      <c r="B230" s="499" t="s">
        <v>729</v>
      </c>
      <c r="C230" s="483" t="s">
        <v>346</v>
      </c>
      <c r="D230" s="483" t="s">
        <v>499</v>
      </c>
      <c r="E230" s="483" t="s">
        <v>520</v>
      </c>
      <c r="F230" s="484">
        <v>10000</v>
      </c>
      <c r="G230" s="484">
        <v>13000</v>
      </c>
      <c r="H230" s="484">
        <v>13000</v>
      </c>
    </row>
    <row r="231" spans="1:8" ht="38.25" customHeight="1" x14ac:dyDescent="0.25">
      <c r="A231" s="462" t="s">
        <v>605</v>
      </c>
      <c r="B231" s="489" t="s">
        <v>729</v>
      </c>
      <c r="C231" s="485" t="s">
        <v>346</v>
      </c>
      <c r="D231" s="485" t="s">
        <v>424</v>
      </c>
      <c r="E231" s="483"/>
      <c r="F231" s="487">
        <f>F232</f>
        <v>10000</v>
      </c>
      <c r="G231" s="487">
        <f t="shared" ref="G231:H235" si="106">G232</f>
        <v>13000</v>
      </c>
      <c r="H231" s="487">
        <f t="shared" si="106"/>
        <v>13000</v>
      </c>
    </row>
    <row r="232" spans="1:8" ht="38.25" customHeight="1" x14ac:dyDescent="0.25">
      <c r="A232" s="270" t="s">
        <v>504</v>
      </c>
      <c r="B232" s="489" t="s">
        <v>729</v>
      </c>
      <c r="C232" s="485" t="s">
        <v>346</v>
      </c>
      <c r="D232" s="485" t="s">
        <v>507</v>
      </c>
      <c r="E232" s="483"/>
      <c r="F232" s="487">
        <f>F233</f>
        <v>10000</v>
      </c>
      <c r="G232" s="487">
        <f t="shared" si="106"/>
        <v>13000</v>
      </c>
      <c r="H232" s="487">
        <f t="shared" si="106"/>
        <v>13000</v>
      </c>
    </row>
    <row r="233" spans="1:8" ht="47.25" x14ac:dyDescent="0.25">
      <c r="A233" s="270" t="s">
        <v>606</v>
      </c>
      <c r="B233" s="504" t="s">
        <v>729</v>
      </c>
      <c r="C233" s="485" t="s">
        <v>346</v>
      </c>
      <c r="D233" s="485" t="s">
        <v>508</v>
      </c>
      <c r="E233" s="485"/>
      <c r="F233" s="487">
        <f>F234</f>
        <v>10000</v>
      </c>
      <c r="G233" s="484">
        <f t="shared" si="106"/>
        <v>13000</v>
      </c>
      <c r="H233" s="484">
        <f t="shared" si="106"/>
        <v>13000</v>
      </c>
    </row>
    <row r="234" spans="1:8" ht="63" x14ac:dyDescent="0.25">
      <c r="A234" s="294" t="s">
        <v>702</v>
      </c>
      <c r="B234" s="499" t="s">
        <v>729</v>
      </c>
      <c r="C234" s="483" t="s">
        <v>346</v>
      </c>
      <c r="D234" s="483" t="s">
        <v>508</v>
      </c>
      <c r="E234" s="483"/>
      <c r="F234" s="484">
        <f>F235</f>
        <v>10000</v>
      </c>
      <c r="G234" s="484">
        <f t="shared" si="106"/>
        <v>13000</v>
      </c>
      <c r="H234" s="484">
        <f t="shared" si="106"/>
        <v>13000</v>
      </c>
    </row>
    <row r="235" spans="1:8" ht="31.5" x14ac:dyDescent="0.25">
      <c r="A235" s="230" t="s">
        <v>354</v>
      </c>
      <c r="B235" s="499" t="s">
        <v>729</v>
      </c>
      <c r="C235" s="483" t="s">
        <v>346</v>
      </c>
      <c r="D235" s="483" t="s">
        <v>508</v>
      </c>
      <c r="E235" s="483" t="s">
        <v>361</v>
      </c>
      <c r="F235" s="484">
        <f>F236</f>
        <v>10000</v>
      </c>
      <c r="G235" s="484">
        <f t="shared" si="106"/>
        <v>13000</v>
      </c>
      <c r="H235" s="484">
        <f t="shared" si="106"/>
        <v>13000</v>
      </c>
    </row>
    <row r="236" spans="1:8" x14ac:dyDescent="0.25">
      <c r="A236" s="309" t="s">
        <v>331</v>
      </c>
      <c r="B236" s="499" t="s">
        <v>729</v>
      </c>
      <c r="C236" s="483" t="s">
        <v>346</v>
      </c>
      <c r="D236" s="483" t="s">
        <v>508</v>
      </c>
      <c r="E236" s="483" t="s">
        <v>520</v>
      </c>
      <c r="F236" s="484">
        <v>10000</v>
      </c>
      <c r="G236" s="484">
        <v>13000</v>
      </c>
      <c r="H236" s="484">
        <v>13000</v>
      </c>
    </row>
    <row r="237" spans="1:8" x14ac:dyDescent="0.25">
      <c r="A237" s="267" t="s">
        <v>277</v>
      </c>
      <c r="B237" s="489" t="s">
        <v>729</v>
      </c>
      <c r="C237" s="485" t="s">
        <v>308</v>
      </c>
      <c r="D237" s="483"/>
      <c r="E237" s="483"/>
      <c r="F237" s="487">
        <f>F238</f>
        <v>16000</v>
      </c>
      <c r="G237" s="487">
        <f t="shared" ref="G237:H237" si="107">G238</f>
        <v>8000</v>
      </c>
      <c r="H237" s="487">
        <f t="shared" si="107"/>
        <v>8000</v>
      </c>
    </row>
    <row r="238" spans="1:8" ht="31.5" x14ac:dyDescent="0.25">
      <c r="A238" s="453" t="s">
        <v>570</v>
      </c>
      <c r="B238" s="489" t="s">
        <v>729</v>
      </c>
      <c r="C238" s="485" t="s">
        <v>308</v>
      </c>
      <c r="D238" s="485" t="s">
        <v>424</v>
      </c>
      <c r="E238" s="485"/>
      <c r="F238" s="496">
        <f>F239+F248</f>
        <v>16000</v>
      </c>
      <c r="G238" s="496">
        <f t="shared" ref="G238:H238" si="108">G239+G248</f>
        <v>8000</v>
      </c>
      <c r="H238" s="496">
        <f t="shared" si="108"/>
        <v>8000</v>
      </c>
    </row>
    <row r="239" spans="1:8" x14ac:dyDescent="0.25">
      <c r="A239" s="456" t="s">
        <v>425</v>
      </c>
      <c r="B239" s="489" t="s">
        <v>729</v>
      </c>
      <c r="C239" s="485" t="s">
        <v>308</v>
      </c>
      <c r="D239" s="485" t="s">
        <v>426</v>
      </c>
      <c r="E239" s="485"/>
      <c r="F239" s="487">
        <f>F240+F244</f>
        <v>15000</v>
      </c>
      <c r="G239" s="487">
        <f t="shared" ref="G239:H239" si="109">G240+G244</f>
        <v>6000</v>
      </c>
      <c r="H239" s="487">
        <f t="shared" si="109"/>
        <v>6000</v>
      </c>
    </row>
    <row r="240" spans="1:8" x14ac:dyDescent="0.25">
      <c r="A240" s="269" t="s">
        <v>744</v>
      </c>
      <c r="B240" s="504" t="s">
        <v>729</v>
      </c>
      <c r="C240" s="485" t="s">
        <v>308</v>
      </c>
      <c r="D240" s="485" t="s">
        <v>571</v>
      </c>
      <c r="E240" s="485"/>
      <c r="F240" s="487">
        <f>F241</f>
        <v>15000</v>
      </c>
      <c r="G240" s="484">
        <f t="shared" ref="G240:H242" si="110">G241</f>
        <v>5000</v>
      </c>
      <c r="H240" s="484">
        <f t="shared" si="110"/>
        <v>5000</v>
      </c>
    </row>
    <row r="241" spans="1:8" ht="63" x14ac:dyDescent="0.25">
      <c r="A241" s="294" t="s">
        <v>702</v>
      </c>
      <c r="B241" s="499" t="s">
        <v>729</v>
      </c>
      <c r="C241" s="483" t="s">
        <v>308</v>
      </c>
      <c r="D241" s="483" t="s">
        <v>427</v>
      </c>
      <c r="E241" s="483"/>
      <c r="F241" s="484">
        <f>F242</f>
        <v>15000</v>
      </c>
      <c r="G241" s="484">
        <f t="shared" si="110"/>
        <v>5000</v>
      </c>
      <c r="H241" s="484">
        <f t="shared" si="110"/>
        <v>5000</v>
      </c>
    </row>
    <row r="242" spans="1:8" ht="31.5" x14ac:dyDescent="0.25">
      <c r="A242" s="230" t="s">
        <v>354</v>
      </c>
      <c r="B242" s="499" t="s">
        <v>729</v>
      </c>
      <c r="C242" s="483" t="s">
        <v>308</v>
      </c>
      <c r="D242" s="483" t="s">
        <v>427</v>
      </c>
      <c r="E242" s="483" t="s">
        <v>361</v>
      </c>
      <c r="F242" s="484">
        <f>F243</f>
        <v>15000</v>
      </c>
      <c r="G242" s="484">
        <f t="shared" si="110"/>
        <v>5000</v>
      </c>
      <c r="H242" s="484">
        <f t="shared" si="110"/>
        <v>5000</v>
      </c>
    </row>
    <row r="243" spans="1:8" x14ac:dyDescent="0.25">
      <c r="A243" s="309" t="s">
        <v>331</v>
      </c>
      <c r="B243" s="499" t="s">
        <v>729</v>
      </c>
      <c r="C243" s="483" t="s">
        <v>308</v>
      </c>
      <c r="D243" s="483" t="s">
        <v>427</v>
      </c>
      <c r="E243" s="483" t="s">
        <v>520</v>
      </c>
      <c r="F243" s="484">
        <v>15000</v>
      </c>
      <c r="G243" s="484">
        <v>5000</v>
      </c>
      <c r="H243" s="484">
        <v>5000</v>
      </c>
    </row>
    <row r="244" spans="1:8" ht="47.25" hidden="1" x14ac:dyDescent="0.25">
      <c r="A244" s="443" t="s">
        <v>607</v>
      </c>
      <c r="B244" s="499" t="s">
        <v>729</v>
      </c>
      <c r="C244" s="483" t="s">
        <v>308</v>
      </c>
      <c r="D244" s="483" t="s">
        <v>572</v>
      </c>
      <c r="E244" s="483"/>
      <c r="F244" s="484">
        <f>F245</f>
        <v>0</v>
      </c>
      <c r="G244" s="484">
        <f t="shared" ref="G244:H246" si="111">G245</f>
        <v>1000</v>
      </c>
      <c r="H244" s="484">
        <f t="shared" si="111"/>
        <v>1000</v>
      </c>
    </row>
    <row r="245" spans="1:8" ht="63" hidden="1" x14ac:dyDescent="0.25">
      <c r="A245" s="294" t="s">
        <v>478</v>
      </c>
      <c r="B245" s="499" t="s">
        <v>729</v>
      </c>
      <c r="C245" s="483" t="s">
        <v>308</v>
      </c>
      <c r="D245" s="483" t="s">
        <v>428</v>
      </c>
      <c r="E245" s="483"/>
      <c r="F245" s="484">
        <f>F246</f>
        <v>0</v>
      </c>
      <c r="G245" s="484">
        <f t="shared" si="111"/>
        <v>1000</v>
      </c>
      <c r="H245" s="484">
        <f t="shared" si="111"/>
        <v>1000</v>
      </c>
    </row>
    <row r="246" spans="1:8" ht="31.5" hidden="1" x14ac:dyDescent="0.25">
      <c r="A246" s="200" t="s">
        <v>372</v>
      </c>
      <c r="B246" s="499" t="s">
        <v>729</v>
      </c>
      <c r="C246" s="483" t="s">
        <v>308</v>
      </c>
      <c r="D246" s="483" t="s">
        <v>428</v>
      </c>
      <c r="E246" s="483" t="s">
        <v>361</v>
      </c>
      <c r="F246" s="484">
        <f>F247</f>
        <v>0</v>
      </c>
      <c r="G246" s="484">
        <f t="shared" si="111"/>
        <v>1000</v>
      </c>
      <c r="H246" s="484">
        <f t="shared" si="111"/>
        <v>1000</v>
      </c>
    </row>
    <row r="247" spans="1:8" hidden="1" x14ac:dyDescent="0.25">
      <c r="A247" s="309" t="s">
        <v>331</v>
      </c>
      <c r="B247" s="499" t="s">
        <v>729</v>
      </c>
      <c r="C247" s="483" t="s">
        <v>308</v>
      </c>
      <c r="D247" s="483" t="s">
        <v>428</v>
      </c>
      <c r="E247" s="483" t="s">
        <v>520</v>
      </c>
      <c r="F247" s="484">
        <v>0</v>
      </c>
      <c r="G247" s="484">
        <v>1000</v>
      </c>
      <c r="H247" s="484">
        <v>1000</v>
      </c>
    </row>
    <row r="248" spans="1:8" ht="63" x14ac:dyDescent="0.25">
      <c r="A248" s="267" t="s">
        <v>745</v>
      </c>
      <c r="B248" s="489" t="s">
        <v>729</v>
      </c>
      <c r="C248" s="485" t="s">
        <v>308</v>
      </c>
      <c r="D248" s="485" t="s">
        <v>505</v>
      </c>
      <c r="E248" s="485"/>
      <c r="F248" s="487">
        <f>F249</f>
        <v>1000</v>
      </c>
      <c r="G248" s="487">
        <f t="shared" ref="G248:H251" si="112">G249</f>
        <v>2000</v>
      </c>
      <c r="H248" s="487">
        <f t="shared" si="112"/>
        <v>2000</v>
      </c>
    </row>
    <row r="249" spans="1:8" ht="63" x14ac:dyDescent="0.25">
      <c r="A249" s="269" t="s">
        <v>746</v>
      </c>
      <c r="B249" s="504" t="s">
        <v>729</v>
      </c>
      <c r="C249" s="485" t="s">
        <v>308</v>
      </c>
      <c r="D249" s="485" t="s">
        <v>608</v>
      </c>
      <c r="E249" s="485"/>
      <c r="F249" s="487">
        <f>F250</f>
        <v>1000</v>
      </c>
      <c r="G249" s="484">
        <f t="shared" si="112"/>
        <v>2000</v>
      </c>
      <c r="H249" s="484">
        <f t="shared" si="112"/>
        <v>2000</v>
      </c>
    </row>
    <row r="250" spans="1:8" ht="63" x14ac:dyDescent="0.25">
      <c r="A250" s="294" t="s">
        <v>702</v>
      </c>
      <c r="B250" s="499" t="s">
        <v>729</v>
      </c>
      <c r="C250" s="483" t="s">
        <v>308</v>
      </c>
      <c r="D250" s="483" t="s">
        <v>506</v>
      </c>
      <c r="E250" s="483"/>
      <c r="F250" s="484">
        <f>F251</f>
        <v>1000</v>
      </c>
      <c r="G250" s="484">
        <f t="shared" si="112"/>
        <v>2000</v>
      </c>
      <c r="H250" s="484">
        <f t="shared" si="112"/>
        <v>2000</v>
      </c>
    </row>
    <row r="251" spans="1:8" ht="31.5" x14ac:dyDescent="0.25">
      <c r="A251" s="230" t="s">
        <v>354</v>
      </c>
      <c r="B251" s="499" t="s">
        <v>729</v>
      </c>
      <c r="C251" s="483" t="s">
        <v>308</v>
      </c>
      <c r="D251" s="483" t="s">
        <v>506</v>
      </c>
      <c r="E251" s="483" t="s">
        <v>361</v>
      </c>
      <c r="F251" s="484">
        <f>F252</f>
        <v>1000</v>
      </c>
      <c r="G251" s="484">
        <f t="shared" si="112"/>
        <v>2000</v>
      </c>
      <c r="H251" s="484">
        <f t="shared" si="112"/>
        <v>2000</v>
      </c>
    </row>
    <row r="252" spans="1:8" x14ac:dyDescent="0.25">
      <c r="A252" s="309" t="s">
        <v>331</v>
      </c>
      <c r="B252" s="499" t="s">
        <v>729</v>
      </c>
      <c r="C252" s="483" t="s">
        <v>308</v>
      </c>
      <c r="D252" s="483" t="s">
        <v>506</v>
      </c>
      <c r="E252" s="483" t="s">
        <v>520</v>
      </c>
      <c r="F252" s="484">
        <v>1000</v>
      </c>
      <c r="G252" s="484">
        <v>2000</v>
      </c>
      <c r="H252" s="484">
        <v>2000</v>
      </c>
    </row>
    <row r="253" spans="1:8" x14ac:dyDescent="0.25">
      <c r="A253" s="267" t="s">
        <v>109</v>
      </c>
      <c r="B253" s="489" t="s">
        <v>729</v>
      </c>
      <c r="C253" s="485" t="s">
        <v>110</v>
      </c>
      <c r="D253" s="483"/>
      <c r="E253" s="483"/>
      <c r="F253" s="487">
        <f>F254</f>
        <v>1891270</v>
      </c>
      <c r="G253" s="487" t="e">
        <f t="shared" ref="G253:H254" si="113">G254</f>
        <v>#REF!</v>
      </c>
      <c r="H253" s="487" t="e">
        <f t="shared" si="113"/>
        <v>#REF!</v>
      </c>
    </row>
    <row r="254" spans="1:8" x14ac:dyDescent="0.25">
      <c r="A254" s="453" t="s">
        <v>111</v>
      </c>
      <c r="B254" s="489" t="s">
        <v>729</v>
      </c>
      <c r="C254" s="485" t="s">
        <v>112</v>
      </c>
      <c r="D254" s="483"/>
      <c r="E254" s="483"/>
      <c r="F254" s="487">
        <f>F255</f>
        <v>1891270</v>
      </c>
      <c r="G254" s="487" t="e">
        <f t="shared" si="113"/>
        <v>#REF!</v>
      </c>
      <c r="H254" s="487" t="e">
        <f t="shared" si="113"/>
        <v>#REF!</v>
      </c>
    </row>
    <row r="255" spans="1:8" ht="31.5" x14ac:dyDescent="0.25">
      <c r="A255" s="453" t="s">
        <v>570</v>
      </c>
      <c r="B255" s="489" t="s">
        <v>729</v>
      </c>
      <c r="C255" s="485" t="s">
        <v>112</v>
      </c>
      <c r="D255" s="485" t="s">
        <v>424</v>
      </c>
      <c r="E255" s="483"/>
      <c r="F255" s="487">
        <f>F256+F268+F281</f>
        <v>1891270</v>
      </c>
      <c r="G255" s="487" t="e">
        <f>G256+G268</f>
        <v>#REF!</v>
      </c>
      <c r="H255" s="487" t="e">
        <f>H256+H268</f>
        <v>#REF!</v>
      </c>
    </row>
    <row r="256" spans="1:8" ht="31.5" x14ac:dyDescent="0.25">
      <c r="A256" s="453" t="s">
        <v>429</v>
      </c>
      <c r="B256" s="489" t="s">
        <v>729</v>
      </c>
      <c r="C256" s="485" t="s">
        <v>112</v>
      </c>
      <c r="D256" s="485" t="s">
        <v>430</v>
      </c>
      <c r="E256" s="485"/>
      <c r="F256" s="487">
        <f>F257</f>
        <v>1585397</v>
      </c>
      <c r="G256" s="487" t="e">
        <f>G257+#REF!</f>
        <v>#REF!</v>
      </c>
      <c r="H256" s="487" t="e">
        <f>H257+#REF!</f>
        <v>#REF!</v>
      </c>
    </row>
    <row r="257" spans="1:8" ht="31.5" x14ac:dyDescent="0.25">
      <c r="A257" s="539" t="s">
        <v>573</v>
      </c>
      <c r="B257" s="504" t="s">
        <v>729</v>
      </c>
      <c r="C257" s="485" t="s">
        <v>112</v>
      </c>
      <c r="D257" s="485" t="s">
        <v>574</v>
      </c>
      <c r="E257" s="485"/>
      <c r="F257" s="487">
        <f>F258+F262+F265</f>
        <v>1585397</v>
      </c>
      <c r="G257" s="484">
        <f t="shared" ref="G257:H257" si="114">G258+G262+G265</f>
        <v>395014.51</v>
      </c>
      <c r="H257" s="484">
        <f t="shared" si="114"/>
        <v>395014.51</v>
      </c>
    </row>
    <row r="258" spans="1:8" x14ac:dyDescent="0.25">
      <c r="A258" s="200" t="s">
        <v>531</v>
      </c>
      <c r="B258" s="499" t="s">
        <v>729</v>
      </c>
      <c r="C258" s="483" t="s">
        <v>112</v>
      </c>
      <c r="D258" s="483" t="s">
        <v>431</v>
      </c>
      <c r="E258" s="483" t="s">
        <v>575</v>
      </c>
      <c r="F258" s="484">
        <f>F259+F260+F261</f>
        <v>1106100</v>
      </c>
      <c r="G258" s="484">
        <f t="shared" ref="G258:H258" si="115">G259+G260+G261</f>
        <v>369014.51</v>
      </c>
      <c r="H258" s="484">
        <f t="shared" si="115"/>
        <v>369014.51</v>
      </c>
    </row>
    <row r="259" spans="1:8" x14ac:dyDescent="0.25">
      <c r="A259" s="309" t="s">
        <v>533</v>
      </c>
      <c r="B259" s="499" t="s">
        <v>729</v>
      </c>
      <c r="C259" s="483" t="s">
        <v>112</v>
      </c>
      <c r="D259" s="483" t="s">
        <v>431</v>
      </c>
      <c r="E259" s="483" t="s">
        <v>534</v>
      </c>
      <c r="F259" s="484">
        <v>848600</v>
      </c>
      <c r="G259" s="484">
        <v>280414.51</v>
      </c>
      <c r="H259" s="484">
        <v>280414.51</v>
      </c>
    </row>
    <row r="260" spans="1:8" ht="47.25" x14ac:dyDescent="0.25">
      <c r="A260" s="309" t="s">
        <v>125</v>
      </c>
      <c r="B260" s="499" t="s">
        <v>729</v>
      </c>
      <c r="C260" s="497" t="s">
        <v>112</v>
      </c>
      <c r="D260" s="483" t="s">
        <v>432</v>
      </c>
      <c r="E260" s="497" t="s">
        <v>609</v>
      </c>
      <c r="F260" s="498">
        <v>1500</v>
      </c>
      <c r="G260" s="498">
        <v>4000</v>
      </c>
      <c r="H260" s="498">
        <v>4000</v>
      </c>
    </row>
    <row r="261" spans="1:8" ht="47.25" x14ac:dyDescent="0.25">
      <c r="A261" s="309" t="s">
        <v>535</v>
      </c>
      <c r="B261" s="499" t="s">
        <v>729</v>
      </c>
      <c r="C261" s="483" t="s">
        <v>112</v>
      </c>
      <c r="D261" s="483" t="s">
        <v>431</v>
      </c>
      <c r="E261" s="483" t="s">
        <v>536</v>
      </c>
      <c r="F261" s="484">
        <v>256000</v>
      </c>
      <c r="G261" s="484">
        <v>84600</v>
      </c>
      <c r="H261" s="484">
        <v>84600</v>
      </c>
    </row>
    <row r="262" spans="1:8" ht="31.5" x14ac:dyDescent="0.25">
      <c r="A262" s="200" t="s">
        <v>518</v>
      </c>
      <c r="B262" s="499" t="s">
        <v>729</v>
      </c>
      <c r="C262" s="483" t="s">
        <v>112</v>
      </c>
      <c r="D262" s="483" t="s">
        <v>432</v>
      </c>
      <c r="E262" s="483" t="s">
        <v>361</v>
      </c>
      <c r="F262" s="484">
        <f>F263+F264</f>
        <v>478297</v>
      </c>
      <c r="G262" s="484">
        <f t="shared" ref="G262:H262" si="116">G263</f>
        <v>25000</v>
      </c>
      <c r="H262" s="484">
        <f t="shared" si="116"/>
        <v>25000</v>
      </c>
    </row>
    <row r="263" spans="1:8" x14ac:dyDescent="0.25">
      <c r="A263" s="309" t="s">
        <v>331</v>
      </c>
      <c r="B263" s="499" t="s">
        <v>729</v>
      </c>
      <c r="C263" s="483" t="s">
        <v>112</v>
      </c>
      <c r="D263" s="483" t="s">
        <v>432</v>
      </c>
      <c r="E263" s="483" t="s">
        <v>520</v>
      </c>
      <c r="F263" s="484">
        <v>129000</v>
      </c>
      <c r="G263" s="484">
        <v>25000</v>
      </c>
      <c r="H263" s="484">
        <v>25000</v>
      </c>
    </row>
    <row r="264" spans="1:8" s="151" customFormat="1" ht="24.6" customHeight="1" x14ac:dyDescent="0.25">
      <c r="A264" s="230" t="s">
        <v>733</v>
      </c>
      <c r="B264" s="499" t="s">
        <v>729</v>
      </c>
      <c r="C264" s="491" t="s">
        <v>90</v>
      </c>
      <c r="D264" s="483" t="s">
        <v>432</v>
      </c>
      <c r="E264" s="491" t="s">
        <v>732</v>
      </c>
      <c r="F264" s="492">
        <v>349297</v>
      </c>
      <c r="G264" s="492">
        <v>310600</v>
      </c>
      <c r="H264" s="492">
        <v>310600</v>
      </c>
    </row>
    <row r="265" spans="1:8" x14ac:dyDescent="0.25">
      <c r="A265" s="230" t="s">
        <v>373</v>
      </c>
      <c r="B265" s="499" t="s">
        <v>729</v>
      </c>
      <c r="C265" s="483" t="s">
        <v>112</v>
      </c>
      <c r="D265" s="483" t="s">
        <v>432</v>
      </c>
      <c r="E265" s="483" t="s">
        <v>521</v>
      </c>
      <c r="F265" s="484">
        <f>F266+F267</f>
        <v>1000</v>
      </c>
      <c r="G265" s="484">
        <f t="shared" ref="G265:H265" si="117">G266+G267</f>
        <v>1000</v>
      </c>
      <c r="H265" s="484">
        <f t="shared" si="117"/>
        <v>1000</v>
      </c>
    </row>
    <row r="266" spans="1:8" hidden="1" x14ac:dyDescent="0.25">
      <c r="A266" s="309" t="s">
        <v>522</v>
      </c>
      <c r="B266" s="499" t="s">
        <v>729</v>
      </c>
      <c r="C266" s="483" t="s">
        <v>112</v>
      </c>
      <c r="D266" s="483" t="s">
        <v>432</v>
      </c>
      <c r="E266" s="483" t="s">
        <v>523</v>
      </c>
      <c r="F266" s="484"/>
      <c r="G266" s="484"/>
      <c r="H266" s="484"/>
    </row>
    <row r="267" spans="1:8" x14ac:dyDescent="0.25">
      <c r="A267" s="309" t="s">
        <v>275</v>
      </c>
      <c r="B267" s="499" t="s">
        <v>729</v>
      </c>
      <c r="C267" s="483" t="s">
        <v>112</v>
      </c>
      <c r="D267" s="483" t="s">
        <v>503</v>
      </c>
      <c r="E267" s="483" t="s">
        <v>524</v>
      </c>
      <c r="F267" s="484">
        <v>1000</v>
      </c>
      <c r="G267" s="484">
        <v>1000</v>
      </c>
      <c r="H267" s="484">
        <v>1000</v>
      </c>
    </row>
    <row r="268" spans="1:8" x14ac:dyDescent="0.25">
      <c r="A268" s="453" t="s">
        <v>434</v>
      </c>
      <c r="B268" s="489" t="s">
        <v>729</v>
      </c>
      <c r="C268" s="485" t="s">
        <v>112</v>
      </c>
      <c r="D268" s="485" t="s">
        <v>435</v>
      </c>
      <c r="E268" s="485"/>
      <c r="F268" s="487">
        <f>F269</f>
        <v>265873</v>
      </c>
      <c r="G268" s="487">
        <f t="shared" ref="G268:H268" si="118">G269</f>
        <v>231447.62</v>
      </c>
      <c r="H268" s="487">
        <f t="shared" si="118"/>
        <v>231447.62</v>
      </c>
    </row>
    <row r="269" spans="1:8" ht="31.5" x14ac:dyDescent="0.25">
      <c r="A269" s="453" t="s">
        <v>576</v>
      </c>
      <c r="B269" s="489" t="s">
        <v>729</v>
      </c>
      <c r="C269" s="485" t="s">
        <v>112</v>
      </c>
      <c r="D269" s="485" t="s">
        <v>577</v>
      </c>
      <c r="E269" s="485"/>
      <c r="F269" s="487">
        <f>F270+F273</f>
        <v>265873</v>
      </c>
      <c r="G269" s="487">
        <f t="shared" ref="G269:H269" si="119">G270+G273</f>
        <v>231447.62</v>
      </c>
      <c r="H269" s="487">
        <f t="shared" si="119"/>
        <v>231447.62</v>
      </c>
    </row>
    <row r="270" spans="1:8" x14ac:dyDescent="0.25">
      <c r="A270" s="200" t="s">
        <v>531</v>
      </c>
      <c r="B270" s="499" t="s">
        <v>729</v>
      </c>
      <c r="C270" s="483" t="s">
        <v>112</v>
      </c>
      <c r="D270" s="483" t="s">
        <v>436</v>
      </c>
      <c r="E270" s="483" t="s">
        <v>575</v>
      </c>
      <c r="F270" s="484">
        <f>F271+F272</f>
        <v>265873</v>
      </c>
      <c r="G270" s="484">
        <f t="shared" ref="G270:H270" si="120">G271+G272</f>
        <v>229447.62</v>
      </c>
      <c r="H270" s="484">
        <f t="shared" si="120"/>
        <v>229447.62</v>
      </c>
    </row>
    <row r="271" spans="1:8" x14ac:dyDescent="0.25">
      <c r="A271" s="309" t="s">
        <v>533</v>
      </c>
      <c r="B271" s="499" t="s">
        <v>729</v>
      </c>
      <c r="C271" s="483" t="s">
        <v>112</v>
      </c>
      <c r="D271" s="483" t="s">
        <v>436</v>
      </c>
      <c r="E271" s="483" t="s">
        <v>534</v>
      </c>
      <c r="F271" s="484">
        <v>205039</v>
      </c>
      <c r="G271" s="484">
        <v>176247.62</v>
      </c>
      <c r="H271" s="484">
        <v>176247.62</v>
      </c>
    </row>
    <row r="272" spans="1:8" ht="47.25" x14ac:dyDescent="0.25">
      <c r="A272" s="309" t="s">
        <v>535</v>
      </c>
      <c r="B272" s="499" t="s">
        <v>729</v>
      </c>
      <c r="C272" s="483" t="s">
        <v>112</v>
      </c>
      <c r="D272" s="483" t="s">
        <v>436</v>
      </c>
      <c r="E272" s="483" t="s">
        <v>536</v>
      </c>
      <c r="F272" s="484">
        <v>60834</v>
      </c>
      <c r="G272" s="484">
        <v>53200</v>
      </c>
      <c r="H272" s="484">
        <v>53200</v>
      </c>
    </row>
    <row r="273" spans="1:8" ht="31.5" hidden="1" x14ac:dyDescent="0.25">
      <c r="A273" s="200" t="s">
        <v>518</v>
      </c>
      <c r="B273" s="499" t="s">
        <v>729</v>
      </c>
      <c r="C273" s="483" t="s">
        <v>112</v>
      </c>
      <c r="D273" s="483" t="s">
        <v>437</v>
      </c>
      <c r="E273" s="483" t="s">
        <v>361</v>
      </c>
      <c r="F273" s="484">
        <f>F274</f>
        <v>0</v>
      </c>
      <c r="G273" s="484">
        <f t="shared" ref="G273:H273" si="121">G274</f>
        <v>2000</v>
      </c>
      <c r="H273" s="484">
        <f t="shared" si="121"/>
        <v>2000</v>
      </c>
    </row>
    <row r="274" spans="1:8" ht="34.5" hidden="1" customHeight="1" x14ac:dyDescent="0.25">
      <c r="A274" s="309" t="s">
        <v>331</v>
      </c>
      <c r="B274" s="499" t="s">
        <v>729</v>
      </c>
      <c r="C274" s="483" t="s">
        <v>112</v>
      </c>
      <c r="D274" s="483" t="s">
        <v>437</v>
      </c>
      <c r="E274" s="483" t="s">
        <v>520</v>
      </c>
      <c r="F274" s="484">
        <v>0</v>
      </c>
      <c r="G274" s="484">
        <v>2000</v>
      </c>
      <c r="H274" s="484">
        <v>2000</v>
      </c>
    </row>
    <row r="275" spans="1:8" ht="47.25" hidden="1" x14ac:dyDescent="0.25">
      <c r="A275" s="453" t="s">
        <v>578</v>
      </c>
      <c r="B275" s="489" t="s">
        <v>729</v>
      </c>
      <c r="C275" s="485" t="s">
        <v>442</v>
      </c>
      <c r="D275" s="485" t="s">
        <v>439</v>
      </c>
      <c r="E275" s="485"/>
      <c r="F275" s="487" t="e">
        <f>F277+F280</f>
        <v>#REF!</v>
      </c>
      <c r="G275" s="487" t="e">
        <f t="shared" ref="G275:H275" si="122">G277+G280</f>
        <v>#REF!</v>
      </c>
      <c r="H275" s="487" t="e">
        <f t="shared" si="122"/>
        <v>#REF!</v>
      </c>
    </row>
    <row r="276" spans="1:8" ht="31.5" hidden="1" x14ac:dyDescent="0.25">
      <c r="A276" s="309" t="s">
        <v>579</v>
      </c>
      <c r="B276" s="489" t="s">
        <v>729</v>
      </c>
      <c r="C276" s="483" t="s">
        <v>442</v>
      </c>
      <c r="D276" s="483" t="s">
        <v>580</v>
      </c>
      <c r="E276" s="483"/>
      <c r="F276" s="484"/>
      <c r="G276" s="484"/>
      <c r="H276" s="484"/>
    </row>
    <row r="277" spans="1:8" hidden="1" x14ac:dyDescent="0.25">
      <c r="A277" s="200" t="s">
        <v>531</v>
      </c>
      <c r="B277" s="489" t="s">
        <v>729</v>
      </c>
      <c r="C277" s="483" t="s">
        <v>442</v>
      </c>
      <c r="D277" s="483" t="s">
        <v>440</v>
      </c>
      <c r="E277" s="483" t="s">
        <v>575</v>
      </c>
      <c r="F277" s="484">
        <f>F278+F279</f>
        <v>0</v>
      </c>
      <c r="G277" s="484">
        <f t="shared" ref="G277:H277" si="123">G278+G279</f>
        <v>0</v>
      </c>
      <c r="H277" s="484">
        <f t="shared" si="123"/>
        <v>0</v>
      </c>
    </row>
    <row r="278" spans="1:8" hidden="1" x14ac:dyDescent="0.25">
      <c r="A278" s="309" t="s">
        <v>533</v>
      </c>
      <c r="B278" s="489" t="s">
        <v>729</v>
      </c>
      <c r="C278" s="483" t="s">
        <v>442</v>
      </c>
      <c r="D278" s="483" t="s">
        <v>440</v>
      </c>
      <c r="E278" s="483" t="s">
        <v>534</v>
      </c>
      <c r="F278" s="484"/>
      <c r="G278" s="484"/>
      <c r="H278" s="484"/>
    </row>
    <row r="279" spans="1:8" ht="47.25" hidden="1" x14ac:dyDescent="0.25">
      <c r="A279" s="309" t="s">
        <v>535</v>
      </c>
      <c r="B279" s="489" t="s">
        <v>729</v>
      </c>
      <c r="C279" s="483" t="s">
        <v>442</v>
      </c>
      <c r="D279" s="483" t="s">
        <v>440</v>
      </c>
      <c r="E279" s="483" t="s">
        <v>536</v>
      </c>
      <c r="F279" s="484"/>
      <c r="G279" s="484"/>
      <c r="H279" s="484"/>
    </row>
    <row r="280" spans="1:8" ht="21.75" hidden="1" customHeight="1" x14ac:dyDescent="0.25">
      <c r="A280" s="200" t="s">
        <v>518</v>
      </c>
      <c r="B280" s="489" t="s">
        <v>729</v>
      </c>
      <c r="C280" s="483" t="s">
        <v>442</v>
      </c>
      <c r="D280" s="483" t="s">
        <v>443</v>
      </c>
      <c r="E280" s="483" t="s">
        <v>361</v>
      </c>
      <c r="F280" s="484" t="e">
        <f>#REF!</f>
        <v>#REF!</v>
      </c>
      <c r="G280" s="484" t="e">
        <f>#REF!</f>
        <v>#REF!</v>
      </c>
      <c r="H280" s="484" t="e">
        <f>#REF!</f>
        <v>#REF!</v>
      </c>
    </row>
    <row r="281" spans="1:8" x14ac:dyDescent="0.25">
      <c r="A281" s="546" t="s">
        <v>712</v>
      </c>
      <c r="B281" s="489" t="s">
        <v>729</v>
      </c>
      <c r="C281" s="485" t="s">
        <v>112</v>
      </c>
      <c r="D281" s="485" t="s">
        <v>710</v>
      </c>
      <c r="E281" s="485"/>
      <c r="F281" s="487">
        <f>F282</f>
        <v>40000</v>
      </c>
      <c r="G281" s="487">
        <f t="shared" ref="G281:H281" si="124">G282+G294</f>
        <v>149200</v>
      </c>
      <c r="H281" s="487">
        <f t="shared" si="124"/>
        <v>149200</v>
      </c>
    </row>
    <row r="282" spans="1:8" ht="119.25" customHeight="1" x14ac:dyDescent="0.25">
      <c r="A282" s="547" t="s">
        <v>751</v>
      </c>
      <c r="B282" s="499" t="s">
        <v>729</v>
      </c>
      <c r="C282" s="483" t="s">
        <v>112</v>
      </c>
      <c r="D282" s="483" t="s">
        <v>752</v>
      </c>
      <c r="E282" s="483"/>
      <c r="F282" s="484">
        <f>F283</f>
        <v>40000</v>
      </c>
      <c r="G282" s="484">
        <f t="shared" ref="G282:H284" si="125">G283</f>
        <v>10000</v>
      </c>
      <c r="H282" s="484">
        <f t="shared" si="125"/>
        <v>10000</v>
      </c>
    </row>
    <row r="283" spans="1:8" ht="72.75" customHeight="1" x14ac:dyDescent="0.25">
      <c r="A283" s="294" t="s">
        <v>702</v>
      </c>
      <c r="B283" s="499" t="s">
        <v>729</v>
      </c>
      <c r="C283" s="483" t="s">
        <v>112</v>
      </c>
      <c r="D283" s="483" t="s">
        <v>711</v>
      </c>
      <c r="E283" s="483"/>
      <c r="F283" s="484">
        <f>F284</f>
        <v>40000</v>
      </c>
      <c r="G283" s="484">
        <f t="shared" si="125"/>
        <v>10000</v>
      </c>
      <c r="H283" s="484">
        <f t="shared" si="125"/>
        <v>10000</v>
      </c>
    </row>
    <row r="284" spans="1:8" ht="35.25" customHeight="1" x14ac:dyDescent="0.25">
      <c r="A284" s="230" t="s">
        <v>354</v>
      </c>
      <c r="B284" s="499" t="s">
        <v>729</v>
      </c>
      <c r="C284" s="483" t="s">
        <v>112</v>
      </c>
      <c r="D284" s="483" t="s">
        <v>711</v>
      </c>
      <c r="E284" s="483" t="s">
        <v>361</v>
      </c>
      <c r="F284" s="484">
        <f>F285</f>
        <v>40000</v>
      </c>
      <c r="G284" s="484">
        <f t="shared" si="125"/>
        <v>10000</v>
      </c>
      <c r="H284" s="484">
        <f t="shared" si="125"/>
        <v>10000</v>
      </c>
    </row>
    <row r="285" spans="1:8" ht="38.25" customHeight="1" x14ac:dyDescent="0.25">
      <c r="A285" s="309" t="s">
        <v>331</v>
      </c>
      <c r="B285" s="499" t="s">
        <v>729</v>
      </c>
      <c r="C285" s="483" t="s">
        <v>112</v>
      </c>
      <c r="D285" s="483" t="s">
        <v>711</v>
      </c>
      <c r="E285" s="483" t="s">
        <v>520</v>
      </c>
      <c r="F285" s="484">
        <v>40000</v>
      </c>
      <c r="G285" s="484">
        <v>10000</v>
      </c>
      <c r="H285" s="484">
        <v>10000</v>
      </c>
    </row>
    <row r="286" spans="1:8" ht="20.25" customHeight="1" x14ac:dyDescent="0.25">
      <c r="A286" s="267" t="s">
        <v>348</v>
      </c>
      <c r="B286" s="489" t="s">
        <v>729</v>
      </c>
      <c r="C286" s="485" t="s">
        <v>613</v>
      </c>
      <c r="D286" s="485"/>
      <c r="E286" s="485"/>
      <c r="F286" s="487">
        <f t="shared" ref="F286:F298" si="126">F287</f>
        <v>237204.6</v>
      </c>
      <c r="G286" s="487">
        <f t="shared" ref="G286:G298" si="127">G287</f>
        <v>139200</v>
      </c>
      <c r="H286" s="487">
        <f t="shared" ref="H286:H298" si="128">H287</f>
        <v>139200</v>
      </c>
    </row>
    <row r="287" spans="1:8" ht="30" customHeight="1" x14ac:dyDescent="0.25">
      <c r="A287" s="456" t="s">
        <v>219</v>
      </c>
      <c r="B287" s="489" t="s">
        <v>729</v>
      </c>
      <c r="C287" s="485" t="s">
        <v>222</v>
      </c>
      <c r="D287" s="485"/>
      <c r="E287" s="485"/>
      <c r="F287" s="487">
        <f t="shared" si="126"/>
        <v>237204.6</v>
      </c>
      <c r="G287" s="487">
        <f t="shared" si="127"/>
        <v>139200</v>
      </c>
      <c r="H287" s="487">
        <f t="shared" si="128"/>
        <v>139200</v>
      </c>
    </row>
    <row r="288" spans="1:8" ht="30" customHeight="1" x14ac:dyDescent="0.25">
      <c r="A288" s="287" t="s">
        <v>612</v>
      </c>
      <c r="B288" s="489" t="s">
        <v>729</v>
      </c>
      <c r="C288" s="485" t="s">
        <v>222</v>
      </c>
      <c r="D288" s="485" t="s">
        <v>365</v>
      </c>
      <c r="E288" s="485"/>
      <c r="F288" s="487">
        <f t="shared" si="126"/>
        <v>237204.6</v>
      </c>
      <c r="G288" s="487">
        <f t="shared" si="127"/>
        <v>139200</v>
      </c>
      <c r="H288" s="487">
        <f t="shared" si="128"/>
        <v>139200</v>
      </c>
    </row>
    <row r="289" spans="1:8" ht="30" customHeight="1" x14ac:dyDescent="0.25">
      <c r="A289" s="441" t="s">
        <v>492</v>
      </c>
      <c r="B289" s="489" t="s">
        <v>729</v>
      </c>
      <c r="C289" s="485" t="s">
        <v>222</v>
      </c>
      <c r="D289" s="485" t="s">
        <v>494</v>
      </c>
      <c r="E289" s="485"/>
      <c r="F289" s="487">
        <f t="shared" si="126"/>
        <v>237204.6</v>
      </c>
      <c r="G289" s="487">
        <f t="shared" si="127"/>
        <v>139200</v>
      </c>
      <c r="H289" s="487">
        <f t="shared" si="128"/>
        <v>139200</v>
      </c>
    </row>
    <row r="290" spans="1:8" ht="51" customHeight="1" x14ac:dyDescent="0.25">
      <c r="A290" s="545" t="s">
        <v>611</v>
      </c>
      <c r="B290" s="504" t="s">
        <v>729</v>
      </c>
      <c r="C290" s="485" t="s">
        <v>222</v>
      </c>
      <c r="D290" s="485" t="s">
        <v>614</v>
      </c>
      <c r="E290" s="485"/>
      <c r="F290" s="487">
        <f t="shared" si="126"/>
        <v>237204.6</v>
      </c>
      <c r="G290" s="484">
        <f t="shared" si="127"/>
        <v>139200</v>
      </c>
      <c r="H290" s="484">
        <f t="shared" si="128"/>
        <v>139200</v>
      </c>
    </row>
    <row r="291" spans="1:8" ht="36.75" customHeight="1" x14ac:dyDescent="0.25">
      <c r="A291" s="268" t="s">
        <v>493</v>
      </c>
      <c r="B291" s="499" t="s">
        <v>729</v>
      </c>
      <c r="C291" s="483" t="s">
        <v>222</v>
      </c>
      <c r="D291" s="483" t="s">
        <v>495</v>
      </c>
      <c r="E291" s="483" t="s">
        <v>616</v>
      </c>
      <c r="F291" s="484">
        <f t="shared" si="126"/>
        <v>237204.6</v>
      </c>
      <c r="G291" s="484">
        <f t="shared" si="127"/>
        <v>139200</v>
      </c>
      <c r="H291" s="484">
        <f t="shared" si="128"/>
        <v>139200</v>
      </c>
    </row>
    <row r="292" spans="1:8" ht="35.25" customHeight="1" x14ac:dyDescent="0.25">
      <c r="A292" s="268" t="s">
        <v>617</v>
      </c>
      <c r="B292" s="499" t="s">
        <v>729</v>
      </c>
      <c r="C292" s="483" t="s">
        <v>222</v>
      </c>
      <c r="D292" s="483" t="s">
        <v>495</v>
      </c>
      <c r="E292" s="483" t="s">
        <v>615</v>
      </c>
      <c r="F292" s="484">
        <v>237204.6</v>
      </c>
      <c r="G292" s="484">
        <v>139200</v>
      </c>
      <c r="H292" s="484">
        <v>139200</v>
      </c>
    </row>
    <row r="293" spans="1:8" ht="20.25" customHeight="1" x14ac:dyDescent="0.25">
      <c r="A293" s="269" t="s">
        <v>686</v>
      </c>
      <c r="B293" s="489" t="s">
        <v>729</v>
      </c>
      <c r="C293" s="485" t="s">
        <v>747</v>
      </c>
      <c r="D293" s="485"/>
      <c r="E293" s="485"/>
      <c r="F293" s="487">
        <f t="shared" si="126"/>
        <v>3000</v>
      </c>
      <c r="G293" s="487">
        <f t="shared" si="127"/>
        <v>139200</v>
      </c>
      <c r="H293" s="487">
        <f t="shared" si="128"/>
        <v>139200</v>
      </c>
    </row>
    <row r="294" spans="1:8" ht="30" customHeight="1" x14ac:dyDescent="0.25">
      <c r="A294" s="269" t="s">
        <v>748</v>
      </c>
      <c r="B294" s="489" t="s">
        <v>729</v>
      </c>
      <c r="C294" s="485" t="s">
        <v>448</v>
      </c>
      <c r="D294" s="485"/>
      <c r="E294" s="485"/>
      <c r="F294" s="487">
        <f t="shared" si="126"/>
        <v>3000</v>
      </c>
      <c r="G294" s="487">
        <f t="shared" si="127"/>
        <v>139200</v>
      </c>
      <c r="H294" s="487">
        <f t="shared" si="128"/>
        <v>139200</v>
      </c>
    </row>
    <row r="295" spans="1:8" ht="30" customHeight="1" x14ac:dyDescent="0.25">
      <c r="A295" s="441" t="s">
        <v>605</v>
      </c>
      <c r="B295" s="489" t="s">
        <v>729</v>
      </c>
      <c r="C295" s="485" t="s">
        <v>448</v>
      </c>
      <c r="D295" s="485" t="s">
        <v>424</v>
      </c>
      <c r="E295" s="485"/>
      <c r="F295" s="487">
        <f t="shared" si="126"/>
        <v>3000</v>
      </c>
      <c r="G295" s="487">
        <f t="shared" si="127"/>
        <v>139200</v>
      </c>
      <c r="H295" s="487">
        <f t="shared" si="128"/>
        <v>139200</v>
      </c>
    </row>
    <row r="296" spans="1:8" ht="30" customHeight="1" x14ac:dyDescent="0.25">
      <c r="A296" s="441" t="s">
        <v>444</v>
      </c>
      <c r="B296" s="489" t="s">
        <v>729</v>
      </c>
      <c r="C296" s="485" t="s">
        <v>448</v>
      </c>
      <c r="D296" s="485" t="s">
        <v>445</v>
      </c>
      <c r="E296" s="485"/>
      <c r="F296" s="487">
        <f t="shared" si="126"/>
        <v>3000</v>
      </c>
      <c r="G296" s="487">
        <f t="shared" si="127"/>
        <v>139200</v>
      </c>
      <c r="H296" s="487">
        <f t="shared" si="128"/>
        <v>139200</v>
      </c>
    </row>
    <row r="297" spans="1:8" ht="51" customHeight="1" x14ac:dyDescent="0.25">
      <c r="A297" s="267" t="s">
        <v>749</v>
      </c>
      <c r="B297" s="504" t="s">
        <v>729</v>
      </c>
      <c r="C297" s="485" t="s">
        <v>448</v>
      </c>
      <c r="D297" s="485" t="s">
        <v>750</v>
      </c>
      <c r="E297" s="485"/>
      <c r="F297" s="487">
        <f t="shared" si="126"/>
        <v>3000</v>
      </c>
      <c r="G297" s="484">
        <f t="shared" si="127"/>
        <v>139200</v>
      </c>
      <c r="H297" s="484">
        <f t="shared" si="128"/>
        <v>139200</v>
      </c>
    </row>
    <row r="298" spans="1:8" ht="73.5" customHeight="1" x14ac:dyDescent="0.25">
      <c r="A298" s="294" t="s">
        <v>702</v>
      </c>
      <c r="B298" s="499" t="s">
        <v>729</v>
      </c>
      <c r="C298" s="483" t="s">
        <v>448</v>
      </c>
      <c r="D298" s="483" t="s">
        <v>446</v>
      </c>
      <c r="E298" s="483"/>
      <c r="F298" s="484">
        <f t="shared" si="126"/>
        <v>3000</v>
      </c>
      <c r="G298" s="484">
        <f t="shared" si="127"/>
        <v>139200</v>
      </c>
      <c r="H298" s="484">
        <f t="shared" si="128"/>
        <v>139200</v>
      </c>
    </row>
    <row r="299" spans="1:8" ht="35.25" customHeight="1" x14ac:dyDescent="0.25">
      <c r="A299" s="230" t="s">
        <v>354</v>
      </c>
      <c r="B299" s="499" t="s">
        <v>729</v>
      </c>
      <c r="C299" s="483" t="s">
        <v>448</v>
      </c>
      <c r="D299" s="483" t="s">
        <v>446</v>
      </c>
      <c r="E299" s="483" t="s">
        <v>361</v>
      </c>
      <c r="F299" s="484">
        <f>F300</f>
        <v>3000</v>
      </c>
      <c r="G299" s="484">
        <v>139200</v>
      </c>
      <c r="H299" s="484">
        <v>139200</v>
      </c>
    </row>
    <row r="300" spans="1:8" ht="19.5" customHeight="1" x14ac:dyDescent="0.25">
      <c r="A300" s="309" t="s">
        <v>331</v>
      </c>
      <c r="B300" s="499" t="s">
        <v>729</v>
      </c>
      <c r="C300" s="483" t="s">
        <v>448</v>
      </c>
      <c r="D300" s="483" t="s">
        <v>446</v>
      </c>
      <c r="E300" s="483" t="s">
        <v>520</v>
      </c>
      <c r="F300" s="484">
        <v>3000</v>
      </c>
      <c r="G300" s="484"/>
      <c r="H300" s="484"/>
    </row>
    <row r="301" spans="1:8" ht="29.25" customHeight="1" x14ac:dyDescent="0.25">
      <c r="A301" s="453" t="s">
        <v>610</v>
      </c>
      <c r="B301" s="454"/>
      <c r="C301" s="485"/>
      <c r="D301" s="485"/>
      <c r="E301" s="485"/>
      <c r="F301" s="487">
        <f>F293+F286+F253+F223+F146+F108+F59+F51+F12</f>
        <v>8167200</v>
      </c>
      <c r="G301" s="487" t="e">
        <f>G253+G223+G146+G108+G59+G51+G12+G286</f>
        <v>#REF!</v>
      </c>
      <c r="H301" s="487" t="e">
        <f>H253+H223+H146+H108+H59+H51+H12+H286</f>
        <v>#REF!</v>
      </c>
    </row>
    <row r="305" spans="1:6" ht="18.75" x14ac:dyDescent="0.3">
      <c r="A305" s="266" t="s">
        <v>656</v>
      </c>
      <c r="F305" s="500" t="s">
        <v>657</v>
      </c>
    </row>
  </sheetData>
  <mergeCells count="12">
    <mergeCell ref="D2:F2"/>
    <mergeCell ref="A6:H6"/>
    <mergeCell ref="A7:H7"/>
    <mergeCell ref="A9:A10"/>
    <mergeCell ref="B9:B10"/>
    <mergeCell ref="C9:C10"/>
    <mergeCell ref="D9:D10"/>
    <mergeCell ref="E9:E10"/>
    <mergeCell ref="F9:F10"/>
    <mergeCell ref="G9:G10"/>
    <mergeCell ref="H9:H10"/>
    <mergeCell ref="C3:I3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4"/>
  <sheetViews>
    <sheetView workbookViewId="0">
      <selection activeCell="J7" sqref="J7"/>
    </sheetView>
  </sheetViews>
  <sheetFormatPr defaultRowHeight="15.75" x14ac:dyDescent="0.25"/>
  <cols>
    <col min="1" max="1" width="55" style="536" customWidth="1"/>
    <col min="2" max="2" width="9" style="536" customWidth="1"/>
    <col min="3" max="3" width="10.28515625" style="536" customWidth="1"/>
    <col min="4" max="4" width="15.85546875" style="19" customWidth="1"/>
    <col min="5" max="5" width="10.7109375" style="19" customWidth="1"/>
    <col min="6" max="6" width="17.85546875" style="19" customWidth="1"/>
    <col min="7" max="7" width="17.42578125" style="19" hidden="1" customWidth="1"/>
    <col min="8" max="8" width="17.5703125" style="15" customWidth="1"/>
  </cols>
  <sheetData>
    <row r="1" spans="1:10" x14ac:dyDescent="0.25">
      <c r="D1" s="540" t="s">
        <v>336</v>
      </c>
    </row>
    <row r="2" spans="1:10" x14ac:dyDescent="0.25">
      <c r="D2" s="540" t="s">
        <v>778</v>
      </c>
      <c r="E2" s="540"/>
      <c r="F2" s="540"/>
      <c r="G2" s="540"/>
      <c r="H2" s="540"/>
      <c r="I2" s="540"/>
      <c r="J2" s="540"/>
    </row>
    <row r="3" spans="1:10" x14ac:dyDescent="0.25">
      <c r="C3" s="588" t="s">
        <v>680</v>
      </c>
      <c r="D3" s="588"/>
      <c r="E3" s="588"/>
      <c r="F3" s="588"/>
      <c r="G3" s="588"/>
      <c r="H3" s="588"/>
      <c r="I3" s="588"/>
    </row>
    <row r="4" spans="1:10" x14ac:dyDescent="0.25">
      <c r="A4" s="536" t="s">
        <v>755</v>
      </c>
      <c r="D4" s="540"/>
      <c r="E4" s="540"/>
      <c r="F4" s="540"/>
      <c r="G4" s="540"/>
      <c r="H4" s="540"/>
      <c r="I4" s="540"/>
      <c r="J4" s="540"/>
    </row>
    <row r="5" spans="1:10" x14ac:dyDescent="0.25">
      <c r="D5" s="540"/>
      <c r="E5" s="540"/>
      <c r="F5" s="540"/>
      <c r="G5" s="540"/>
    </row>
    <row r="6" spans="1:10" ht="7.5" customHeight="1" x14ac:dyDescent="0.25">
      <c r="A6" s="567"/>
      <c r="B6" s="567"/>
      <c r="C6" s="568"/>
      <c r="D6" s="568"/>
      <c r="E6" s="568"/>
      <c r="F6" s="568"/>
      <c r="G6" s="568"/>
      <c r="H6" s="568"/>
    </row>
    <row r="7" spans="1:10" ht="90.75" customHeight="1" x14ac:dyDescent="0.25">
      <c r="A7" s="567" t="s">
        <v>753</v>
      </c>
      <c r="B7" s="567"/>
      <c r="C7" s="567"/>
      <c r="D7" s="567"/>
      <c r="E7" s="567"/>
      <c r="F7" s="567"/>
      <c r="G7" s="567"/>
      <c r="H7" s="567"/>
    </row>
    <row r="8" spans="1:10" ht="15" customHeight="1" x14ac:dyDescent="0.25">
      <c r="A8" s="8" t="s">
        <v>82</v>
      </c>
      <c r="B8" s="8" t="s">
        <v>82</v>
      </c>
      <c r="C8" s="8" t="s">
        <v>82</v>
      </c>
      <c r="D8" s="20" t="s">
        <v>82</v>
      </c>
      <c r="E8" s="20" t="s">
        <v>82</v>
      </c>
      <c r="F8" s="20"/>
      <c r="G8" s="20"/>
      <c r="H8" s="8"/>
    </row>
    <row r="9" spans="1:10" ht="15" customHeight="1" x14ac:dyDescent="0.25">
      <c r="A9" s="584" t="s">
        <v>83</v>
      </c>
      <c r="B9" s="585" t="s">
        <v>154</v>
      </c>
      <c r="C9" s="584" t="s">
        <v>84</v>
      </c>
      <c r="D9" s="584" t="s">
        <v>117</v>
      </c>
      <c r="E9" s="584" t="s">
        <v>118</v>
      </c>
      <c r="F9" s="586" t="s">
        <v>633</v>
      </c>
      <c r="G9" s="586" t="s">
        <v>581</v>
      </c>
      <c r="H9" s="586" t="s">
        <v>756</v>
      </c>
    </row>
    <row r="10" spans="1:10" ht="15" x14ac:dyDescent="0.25">
      <c r="A10" s="584"/>
      <c r="B10" s="585"/>
      <c r="C10" s="584"/>
      <c r="D10" s="584"/>
      <c r="E10" s="584"/>
      <c r="F10" s="587"/>
      <c r="G10" s="587"/>
      <c r="H10" s="587"/>
    </row>
    <row r="11" spans="1:10" ht="31.5" x14ac:dyDescent="0.25">
      <c r="A11" s="488" t="s">
        <v>730</v>
      </c>
      <c r="B11" s="489" t="s">
        <v>729</v>
      </c>
      <c r="C11" s="489"/>
      <c r="D11" s="489"/>
      <c r="E11" s="489"/>
      <c r="F11" s="490">
        <f>F220</f>
        <v>8437070</v>
      </c>
      <c r="G11" s="490" t="e">
        <f>G12+G50+#REF!+#REF!+G87+G98+G118+G132+G167+G149</f>
        <v>#REF!</v>
      </c>
      <c r="H11" s="490">
        <f>H220</f>
        <v>6687020</v>
      </c>
    </row>
    <row r="12" spans="1:10" x14ac:dyDescent="0.25">
      <c r="A12" s="488" t="s">
        <v>511</v>
      </c>
      <c r="B12" s="489" t="s">
        <v>729</v>
      </c>
      <c r="C12" s="489" t="s">
        <v>86</v>
      </c>
      <c r="D12" s="489"/>
      <c r="E12" s="489"/>
      <c r="F12" s="490">
        <f>F13+F19+F32+F42+F45+F37</f>
        <v>5722695.4000000004</v>
      </c>
      <c r="G12" s="490">
        <f>G13+G19+G32+G42+G45</f>
        <v>4391623.87</v>
      </c>
      <c r="H12" s="490">
        <f>H13+H19+H32+H42+H45+H37</f>
        <v>4222045.4000000004</v>
      </c>
    </row>
    <row r="13" spans="1:10" ht="47.25" x14ac:dyDescent="0.25">
      <c r="A13" s="267" t="s">
        <v>87</v>
      </c>
      <c r="B13" s="489" t="s">
        <v>729</v>
      </c>
      <c r="C13" s="489" t="s">
        <v>88</v>
      </c>
      <c r="D13" s="489"/>
      <c r="E13" s="489"/>
      <c r="F13" s="490">
        <f>F15</f>
        <v>885406</v>
      </c>
      <c r="G13" s="490">
        <f t="shared" ref="G13" si="0">G15</f>
        <v>601370</v>
      </c>
      <c r="H13" s="490">
        <f>H15</f>
        <v>885406</v>
      </c>
    </row>
    <row r="14" spans="1:10" ht="31.5" x14ac:dyDescent="0.25">
      <c r="A14" s="488" t="s">
        <v>364</v>
      </c>
      <c r="B14" s="489" t="s">
        <v>729</v>
      </c>
      <c r="C14" s="489" t="s">
        <v>88</v>
      </c>
      <c r="D14" s="489" t="s">
        <v>365</v>
      </c>
      <c r="E14" s="489"/>
      <c r="F14" s="490">
        <f>F15</f>
        <v>885406</v>
      </c>
      <c r="G14" s="490">
        <f t="shared" ref="G14" si="1">G15</f>
        <v>601370</v>
      </c>
      <c r="H14" s="490">
        <f>H15</f>
        <v>885406</v>
      </c>
    </row>
    <row r="15" spans="1:10" ht="31.5" x14ac:dyDescent="0.25">
      <c r="A15" s="230" t="s">
        <v>512</v>
      </c>
      <c r="B15" s="499" t="s">
        <v>729</v>
      </c>
      <c r="C15" s="491" t="s">
        <v>88</v>
      </c>
      <c r="D15" s="491" t="s">
        <v>367</v>
      </c>
      <c r="E15" s="491" t="s">
        <v>513</v>
      </c>
      <c r="F15" s="492">
        <f>F16+F17+F18</f>
        <v>885406</v>
      </c>
      <c r="G15" s="492">
        <f t="shared" ref="G15" si="2">G16+G17+G18</f>
        <v>601370</v>
      </c>
      <c r="H15" s="492">
        <f>H16+H17+H18</f>
        <v>885406</v>
      </c>
    </row>
    <row r="16" spans="1:10" ht="31.5" x14ac:dyDescent="0.25">
      <c r="A16" s="230" t="s">
        <v>514</v>
      </c>
      <c r="B16" s="499" t="s">
        <v>729</v>
      </c>
      <c r="C16" s="491" t="s">
        <v>88</v>
      </c>
      <c r="D16" s="491" t="s">
        <v>367</v>
      </c>
      <c r="E16" s="491" t="s">
        <v>515</v>
      </c>
      <c r="F16" s="492">
        <v>687728</v>
      </c>
      <c r="G16" s="492">
        <v>455070</v>
      </c>
      <c r="H16" s="492">
        <v>687728</v>
      </c>
    </row>
    <row r="17" spans="1:10" ht="47.25" x14ac:dyDescent="0.25">
      <c r="A17" s="230" t="s">
        <v>125</v>
      </c>
      <c r="B17" s="499" t="s">
        <v>729</v>
      </c>
      <c r="C17" s="491" t="s">
        <v>88</v>
      </c>
      <c r="D17" s="491" t="s">
        <v>731</v>
      </c>
      <c r="E17" s="491" t="s">
        <v>516</v>
      </c>
      <c r="F17" s="492">
        <v>3000</v>
      </c>
      <c r="G17" s="492">
        <v>9000</v>
      </c>
      <c r="H17" s="492">
        <v>3000</v>
      </c>
    </row>
    <row r="18" spans="1:10" ht="63" x14ac:dyDescent="0.25">
      <c r="A18" s="230" t="s">
        <v>274</v>
      </c>
      <c r="B18" s="499" t="s">
        <v>729</v>
      </c>
      <c r="C18" s="491" t="s">
        <v>88</v>
      </c>
      <c r="D18" s="491" t="s">
        <v>367</v>
      </c>
      <c r="E18" s="491" t="s">
        <v>517</v>
      </c>
      <c r="F18" s="492">
        <v>194678</v>
      </c>
      <c r="G18" s="492">
        <v>137300</v>
      </c>
      <c r="H18" s="492">
        <v>194678</v>
      </c>
    </row>
    <row r="19" spans="1:10" ht="63" x14ac:dyDescent="0.25">
      <c r="A19" s="267" t="s">
        <v>89</v>
      </c>
      <c r="B19" s="489" t="s">
        <v>729</v>
      </c>
      <c r="C19" s="493" t="s">
        <v>90</v>
      </c>
      <c r="D19" s="493"/>
      <c r="E19" s="493"/>
      <c r="F19" s="494">
        <f>F21+F25+F28</f>
        <v>3828516.08</v>
      </c>
      <c r="G19" s="494">
        <f>G21+G25+G28</f>
        <v>3042303.95</v>
      </c>
      <c r="H19" s="494">
        <f>H21+H25+H28</f>
        <v>2568866.08</v>
      </c>
    </row>
    <row r="20" spans="1:10" ht="31.5" x14ac:dyDescent="0.25">
      <c r="A20" s="488" t="s">
        <v>364</v>
      </c>
      <c r="B20" s="489" t="s">
        <v>729</v>
      </c>
      <c r="C20" s="493" t="s">
        <v>90</v>
      </c>
      <c r="D20" s="493" t="s">
        <v>365</v>
      </c>
      <c r="E20" s="493"/>
      <c r="F20" s="494">
        <f>F21+F25+F28</f>
        <v>3828516.08</v>
      </c>
      <c r="G20" s="494">
        <f>G21+G25+G28</f>
        <v>3042303.95</v>
      </c>
      <c r="H20" s="494">
        <f>H21+H25+H28</f>
        <v>2568866.08</v>
      </c>
    </row>
    <row r="21" spans="1:10" ht="31.5" x14ac:dyDescent="0.25">
      <c r="A21" s="230" t="s">
        <v>512</v>
      </c>
      <c r="B21" s="499" t="s">
        <v>729</v>
      </c>
      <c r="C21" s="491" t="s">
        <v>90</v>
      </c>
      <c r="D21" s="491" t="s">
        <v>368</v>
      </c>
      <c r="E21" s="491" t="s">
        <v>513</v>
      </c>
      <c r="F21" s="492">
        <f>F22+F23+F24</f>
        <v>3194044</v>
      </c>
      <c r="G21" s="492">
        <f t="shared" ref="G21" si="3">G22+G23+G24</f>
        <v>2672703.9500000002</v>
      </c>
      <c r="H21" s="492">
        <f>H22+H23+H24</f>
        <v>2198594</v>
      </c>
    </row>
    <row r="22" spans="1:10" ht="31.5" x14ac:dyDescent="0.25">
      <c r="A22" s="230" t="s">
        <v>514</v>
      </c>
      <c r="B22" s="499" t="s">
        <v>729</v>
      </c>
      <c r="C22" s="491" t="s">
        <v>90</v>
      </c>
      <c r="D22" s="491" t="s">
        <v>368</v>
      </c>
      <c r="E22" s="491" t="s">
        <v>515</v>
      </c>
      <c r="F22" s="492">
        <v>2516495</v>
      </c>
      <c r="G22" s="492">
        <v>2052703.95</v>
      </c>
      <c r="H22" s="492">
        <v>1914045</v>
      </c>
    </row>
    <row r="23" spans="1:10" ht="47.25" x14ac:dyDescent="0.25">
      <c r="A23" s="230" t="s">
        <v>125</v>
      </c>
      <c r="B23" s="499" t="s">
        <v>729</v>
      </c>
      <c r="C23" s="491" t="s">
        <v>90</v>
      </c>
      <c r="D23" s="491" t="s">
        <v>371</v>
      </c>
      <c r="E23" s="491" t="s">
        <v>516</v>
      </c>
      <c r="F23" s="492">
        <v>5000</v>
      </c>
      <c r="G23" s="492">
        <v>11000</v>
      </c>
      <c r="H23" s="492">
        <v>5000</v>
      </c>
    </row>
    <row r="24" spans="1:10" ht="63" x14ac:dyDescent="0.25">
      <c r="A24" s="230" t="s">
        <v>274</v>
      </c>
      <c r="B24" s="499" t="s">
        <v>729</v>
      </c>
      <c r="C24" s="491" t="s">
        <v>90</v>
      </c>
      <c r="D24" s="491" t="s">
        <v>368</v>
      </c>
      <c r="E24" s="491" t="s">
        <v>517</v>
      </c>
      <c r="F24" s="492">
        <v>672549</v>
      </c>
      <c r="G24" s="492">
        <v>609000</v>
      </c>
      <c r="H24" s="492">
        <v>279549</v>
      </c>
    </row>
    <row r="25" spans="1:10" ht="31.5" x14ac:dyDescent="0.25">
      <c r="A25" s="230" t="s">
        <v>354</v>
      </c>
      <c r="B25" s="499" t="s">
        <v>729</v>
      </c>
      <c r="C25" s="491" t="s">
        <v>90</v>
      </c>
      <c r="D25" s="491" t="s">
        <v>371</v>
      </c>
      <c r="E25" s="491" t="s">
        <v>361</v>
      </c>
      <c r="F25" s="492">
        <f>F26+F27</f>
        <v>621696</v>
      </c>
      <c r="G25" s="492">
        <f t="shared" ref="G25" si="4">G26</f>
        <v>310600</v>
      </c>
      <c r="H25" s="492">
        <f>H26+H27</f>
        <v>357496</v>
      </c>
    </row>
    <row r="26" spans="1:10" x14ac:dyDescent="0.25">
      <c r="A26" s="230" t="s">
        <v>585</v>
      </c>
      <c r="B26" s="499" t="s">
        <v>729</v>
      </c>
      <c r="C26" s="491" t="s">
        <v>90</v>
      </c>
      <c r="D26" s="491" t="s">
        <v>371</v>
      </c>
      <c r="E26" s="491" t="s">
        <v>520</v>
      </c>
      <c r="F26" s="492">
        <v>341800</v>
      </c>
      <c r="G26" s="492">
        <v>310600</v>
      </c>
      <c r="H26" s="492">
        <v>177600</v>
      </c>
      <c r="I26" s="151"/>
      <c r="J26" s="151"/>
    </row>
    <row r="27" spans="1:10" x14ac:dyDescent="0.25">
      <c r="A27" s="230" t="s">
        <v>733</v>
      </c>
      <c r="B27" s="499" t="s">
        <v>729</v>
      </c>
      <c r="C27" s="491" t="s">
        <v>90</v>
      </c>
      <c r="D27" s="491" t="s">
        <v>371</v>
      </c>
      <c r="E27" s="491" t="s">
        <v>732</v>
      </c>
      <c r="F27" s="492">
        <v>279896</v>
      </c>
      <c r="G27" s="492">
        <v>310600</v>
      </c>
      <c r="H27" s="492">
        <v>179896</v>
      </c>
      <c r="I27" s="151"/>
      <c r="J27" s="151"/>
    </row>
    <row r="28" spans="1:10" x14ac:dyDescent="0.25">
      <c r="A28" s="538" t="s">
        <v>373</v>
      </c>
      <c r="B28" s="489" t="s">
        <v>729</v>
      </c>
      <c r="C28" s="491" t="s">
        <v>90</v>
      </c>
      <c r="D28" s="491" t="s">
        <v>371</v>
      </c>
      <c r="E28" s="491" t="s">
        <v>521</v>
      </c>
      <c r="F28" s="492">
        <f>F29+F30+F31</f>
        <v>12776.08</v>
      </c>
      <c r="G28" s="492">
        <f t="shared" ref="G28" si="5">G29+G30+G31</f>
        <v>59000</v>
      </c>
      <c r="H28" s="492">
        <f>H29+H30+H31</f>
        <v>12776.08</v>
      </c>
    </row>
    <row r="29" spans="1:10" ht="31.5" x14ac:dyDescent="0.25">
      <c r="A29" s="268" t="s">
        <v>330</v>
      </c>
      <c r="B29" s="499" t="s">
        <v>729</v>
      </c>
      <c r="C29" s="491" t="s">
        <v>90</v>
      </c>
      <c r="D29" s="491" t="s">
        <v>371</v>
      </c>
      <c r="E29" s="491" t="s">
        <v>582</v>
      </c>
      <c r="F29" s="492">
        <v>1000</v>
      </c>
      <c r="G29" s="492">
        <v>50000</v>
      </c>
      <c r="H29" s="492">
        <v>1000</v>
      </c>
    </row>
    <row r="30" spans="1:10" x14ac:dyDescent="0.25">
      <c r="A30" s="230" t="s">
        <v>583</v>
      </c>
      <c r="B30" s="499" t="s">
        <v>729</v>
      </c>
      <c r="C30" s="491" t="s">
        <v>90</v>
      </c>
      <c r="D30" s="491" t="s">
        <v>371</v>
      </c>
      <c r="E30" s="491" t="s">
        <v>523</v>
      </c>
      <c r="F30" s="492">
        <v>10276.08</v>
      </c>
      <c r="G30" s="492">
        <v>6000</v>
      </c>
      <c r="H30" s="492">
        <v>10276.08</v>
      </c>
    </row>
    <row r="31" spans="1:10" x14ac:dyDescent="0.25">
      <c r="A31" s="230" t="s">
        <v>275</v>
      </c>
      <c r="B31" s="499" t="s">
        <v>729</v>
      </c>
      <c r="C31" s="491" t="s">
        <v>90</v>
      </c>
      <c r="D31" s="491" t="s">
        <v>371</v>
      </c>
      <c r="E31" s="491" t="s">
        <v>524</v>
      </c>
      <c r="F31" s="492">
        <v>1500</v>
      </c>
      <c r="G31" s="492">
        <v>3000</v>
      </c>
      <c r="H31" s="492">
        <v>1500</v>
      </c>
    </row>
    <row r="32" spans="1:10" ht="47.25" x14ac:dyDescent="0.25">
      <c r="A32" s="269" t="s">
        <v>91</v>
      </c>
      <c r="B32" s="489" t="s">
        <v>729</v>
      </c>
      <c r="C32" s="495" t="s">
        <v>92</v>
      </c>
      <c r="D32" s="495"/>
      <c r="E32" s="495"/>
      <c r="F32" s="496">
        <f>F33+F35</f>
        <v>732073.32</v>
      </c>
      <c r="G32" s="496">
        <f t="shared" ref="G32" si="6">G33+G35</f>
        <v>644249.92000000004</v>
      </c>
      <c r="H32" s="496">
        <f>H33+H35</f>
        <v>732073.32</v>
      </c>
    </row>
    <row r="33" spans="1:8" x14ac:dyDescent="0.25">
      <c r="A33" s="309" t="s">
        <v>461</v>
      </c>
      <c r="B33" s="499" t="s">
        <v>729</v>
      </c>
      <c r="C33" s="497" t="s">
        <v>92</v>
      </c>
      <c r="D33" s="497" t="s">
        <v>465</v>
      </c>
      <c r="E33" s="497" t="s">
        <v>462</v>
      </c>
      <c r="F33" s="498">
        <f>F34</f>
        <v>31573.32</v>
      </c>
      <c r="G33" s="498">
        <f t="shared" ref="G33" si="7">G34</f>
        <v>17187.419999999998</v>
      </c>
      <c r="H33" s="498">
        <f>H34</f>
        <v>31573.32</v>
      </c>
    </row>
    <row r="34" spans="1:8" x14ac:dyDescent="0.25">
      <c r="A34" s="309" t="s">
        <v>23</v>
      </c>
      <c r="B34" s="499" t="s">
        <v>729</v>
      </c>
      <c r="C34" s="497" t="s">
        <v>92</v>
      </c>
      <c r="D34" s="497" t="s">
        <v>465</v>
      </c>
      <c r="E34" s="497" t="s">
        <v>525</v>
      </c>
      <c r="F34" s="498">
        <v>31573.32</v>
      </c>
      <c r="G34" s="498">
        <v>17187.419999999998</v>
      </c>
      <c r="H34" s="498">
        <v>31573.32</v>
      </c>
    </row>
    <row r="35" spans="1:8" x14ac:dyDescent="0.25">
      <c r="A35" s="309" t="s">
        <v>461</v>
      </c>
      <c r="B35" s="499" t="s">
        <v>729</v>
      </c>
      <c r="C35" s="497" t="s">
        <v>92</v>
      </c>
      <c r="D35" s="497" t="s">
        <v>714</v>
      </c>
      <c r="E35" s="497" t="s">
        <v>462</v>
      </c>
      <c r="F35" s="498">
        <f>F36</f>
        <v>700500</v>
      </c>
      <c r="G35" s="498">
        <f t="shared" ref="G35" si="8">G36</f>
        <v>627062.5</v>
      </c>
      <c r="H35" s="498">
        <f>H36</f>
        <v>700500</v>
      </c>
    </row>
    <row r="36" spans="1:8" x14ac:dyDescent="0.25">
      <c r="A36" s="309" t="s">
        <v>23</v>
      </c>
      <c r="B36" s="499" t="s">
        <v>729</v>
      </c>
      <c r="C36" s="497" t="s">
        <v>92</v>
      </c>
      <c r="D36" s="497" t="s">
        <v>714</v>
      </c>
      <c r="E36" s="497" t="s">
        <v>525</v>
      </c>
      <c r="F36" s="498">
        <v>700500</v>
      </c>
      <c r="G36" s="498">
        <v>627062.5</v>
      </c>
      <c r="H36" s="498">
        <v>700500</v>
      </c>
    </row>
    <row r="37" spans="1:8" ht="31.5" x14ac:dyDescent="0.25">
      <c r="A37" s="267" t="s">
        <v>227</v>
      </c>
      <c r="B37" s="489" t="s">
        <v>729</v>
      </c>
      <c r="C37" s="495" t="s">
        <v>228</v>
      </c>
      <c r="D37" s="495"/>
      <c r="E37" s="495"/>
      <c r="F37" s="496">
        <f>F38+F40</f>
        <v>171000</v>
      </c>
      <c r="G37" s="496">
        <f t="shared" ref="G37" si="9">G38+G40</f>
        <v>644249.92000000004</v>
      </c>
      <c r="H37" s="496">
        <f>H38+H40</f>
        <v>0</v>
      </c>
    </row>
    <row r="38" spans="1:8" x14ac:dyDescent="0.25">
      <c r="A38" s="268" t="s">
        <v>468</v>
      </c>
      <c r="B38" s="499" t="s">
        <v>729</v>
      </c>
      <c r="C38" s="497" t="s">
        <v>228</v>
      </c>
      <c r="D38" s="497" t="s">
        <v>717</v>
      </c>
      <c r="E38" s="497" t="s">
        <v>374</v>
      </c>
      <c r="F38" s="498">
        <f>F39</f>
        <v>71000</v>
      </c>
      <c r="G38" s="498">
        <f t="shared" ref="G38" si="10">G39</f>
        <v>17187.419999999998</v>
      </c>
      <c r="H38" s="498">
        <f>H39</f>
        <v>0</v>
      </c>
    </row>
    <row r="39" spans="1:8" x14ac:dyDescent="0.25">
      <c r="A39" s="268" t="s">
        <v>231</v>
      </c>
      <c r="B39" s="499" t="s">
        <v>729</v>
      </c>
      <c r="C39" s="497" t="s">
        <v>228</v>
      </c>
      <c r="D39" s="497" t="s">
        <v>717</v>
      </c>
      <c r="E39" s="497" t="s">
        <v>734</v>
      </c>
      <c r="F39" s="498">
        <v>71000</v>
      </c>
      <c r="G39" s="498">
        <v>17187.419999999998</v>
      </c>
      <c r="H39" s="498">
        <v>0</v>
      </c>
    </row>
    <row r="40" spans="1:8" x14ac:dyDescent="0.25">
      <c r="A40" s="268" t="s">
        <v>468</v>
      </c>
      <c r="B40" s="499" t="s">
        <v>729</v>
      </c>
      <c r="C40" s="497" t="s">
        <v>228</v>
      </c>
      <c r="D40" s="497" t="s">
        <v>719</v>
      </c>
      <c r="E40" s="497" t="s">
        <v>374</v>
      </c>
      <c r="F40" s="498">
        <f>F41</f>
        <v>100000</v>
      </c>
      <c r="G40" s="498">
        <f t="shared" ref="G40" si="11">G41</f>
        <v>627062.5</v>
      </c>
      <c r="H40" s="498">
        <f>H41</f>
        <v>0</v>
      </c>
    </row>
    <row r="41" spans="1:8" x14ac:dyDescent="0.25">
      <c r="A41" s="268" t="s">
        <v>231</v>
      </c>
      <c r="B41" s="499" t="s">
        <v>729</v>
      </c>
      <c r="C41" s="497" t="s">
        <v>228</v>
      </c>
      <c r="D41" s="497" t="s">
        <v>719</v>
      </c>
      <c r="E41" s="497" t="s">
        <v>734</v>
      </c>
      <c r="F41" s="498">
        <v>100000</v>
      </c>
      <c r="G41" s="498">
        <v>627062.5</v>
      </c>
      <c r="H41" s="498">
        <v>0</v>
      </c>
    </row>
    <row r="42" spans="1:8" x14ac:dyDescent="0.25">
      <c r="A42" s="456" t="s">
        <v>93</v>
      </c>
      <c r="B42" s="489" t="s">
        <v>729</v>
      </c>
      <c r="C42" s="485" t="s">
        <v>94</v>
      </c>
      <c r="D42" s="485"/>
      <c r="E42" s="485"/>
      <c r="F42" s="487">
        <f>F44</f>
        <v>15000</v>
      </c>
      <c r="G42" s="487">
        <f t="shared" ref="G42" si="12">G44</f>
        <v>3000</v>
      </c>
      <c r="H42" s="487">
        <f>H44</f>
        <v>15000</v>
      </c>
    </row>
    <row r="43" spans="1:8" x14ac:dyDescent="0.25">
      <c r="A43" s="268" t="s">
        <v>468</v>
      </c>
      <c r="B43" s="499" t="s">
        <v>729</v>
      </c>
      <c r="C43" s="485" t="s">
        <v>94</v>
      </c>
      <c r="D43" s="485" t="s">
        <v>584</v>
      </c>
      <c r="E43" s="483" t="s">
        <v>374</v>
      </c>
      <c r="F43" s="484">
        <f>F44</f>
        <v>15000</v>
      </c>
      <c r="G43" s="484">
        <f t="shared" ref="G43" si="13">G44</f>
        <v>3000</v>
      </c>
      <c r="H43" s="484">
        <f>H44</f>
        <v>15000</v>
      </c>
    </row>
    <row r="44" spans="1:8" x14ac:dyDescent="0.25">
      <c r="A44" s="200" t="s">
        <v>131</v>
      </c>
      <c r="B44" s="499" t="s">
        <v>729</v>
      </c>
      <c r="C44" s="483" t="s">
        <v>94</v>
      </c>
      <c r="D44" s="483" t="s">
        <v>584</v>
      </c>
      <c r="E44" s="483" t="s">
        <v>526</v>
      </c>
      <c r="F44" s="484">
        <v>15000</v>
      </c>
      <c r="G44" s="484">
        <v>3000</v>
      </c>
      <c r="H44" s="484">
        <v>15000</v>
      </c>
    </row>
    <row r="45" spans="1:8" x14ac:dyDescent="0.25">
      <c r="A45" s="456" t="s">
        <v>236</v>
      </c>
      <c r="B45" s="489" t="s">
        <v>729</v>
      </c>
      <c r="C45" s="485" t="s">
        <v>233</v>
      </c>
      <c r="D45" s="485"/>
      <c r="E45" s="485"/>
      <c r="F45" s="487">
        <f>F46+F48</f>
        <v>90700</v>
      </c>
      <c r="G45" s="487">
        <f t="shared" ref="G45" si="14">G46+G48</f>
        <v>100700</v>
      </c>
      <c r="H45" s="487">
        <f>H46+H48</f>
        <v>20700</v>
      </c>
    </row>
    <row r="46" spans="1:8" ht="31.5" x14ac:dyDescent="0.25">
      <c r="A46" s="230" t="s">
        <v>354</v>
      </c>
      <c r="B46" s="499" t="s">
        <v>729</v>
      </c>
      <c r="C46" s="483" t="s">
        <v>233</v>
      </c>
      <c r="D46" s="483" t="s">
        <v>713</v>
      </c>
      <c r="E46" s="483" t="s">
        <v>361</v>
      </c>
      <c r="F46" s="484">
        <v>700</v>
      </c>
      <c r="G46" s="484">
        <v>700</v>
      </c>
      <c r="H46" s="484">
        <v>700</v>
      </c>
    </row>
    <row r="47" spans="1:8" x14ac:dyDescent="0.25">
      <c r="A47" s="309" t="s">
        <v>585</v>
      </c>
      <c r="B47" s="499" t="s">
        <v>729</v>
      </c>
      <c r="C47" s="483" t="s">
        <v>233</v>
      </c>
      <c r="D47" s="483" t="s">
        <v>713</v>
      </c>
      <c r="E47" s="483" t="s">
        <v>520</v>
      </c>
      <c r="F47" s="484">
        <v>700</v>
      </c>
      <c r="G47" s="484">
        <v>700</v>
      </c>
      <c r="H47" s="484">
        <v>700</v>
      </c>
    </row>
    <row r="48" spans="1:8" ht="31.5" x14ac:dyDescent="0.25">
      <c r="A48" s="230" t="s">
        <v>354</v>
      </c>
      <c r="B48" s="499" t="s">
        <v>729</v>
      </c>
      <c r="C48" s="483" t="s">
        <v>233</v>
      </c>
      <c r="D48" s="483" t="s">
        <v>491</v>
      </c>
      <c r="E48" s="483" t="s">
        <v>361</v>
      </c>
      <c r="F48" s="484">
        <f>F49</f>
        <v>90000</v>
      </c>
      <c r="G48" s="484">
        <f t="shared" ref="G48" si="15">G49</f>
        <v>100000</v>
      </c>
      <c r="H48" s="484">
        <f>H49</f>
        <v>20000</v>
      </c>
    </row>
    <row r="49" spans="1:10" x14ac:dyDescent="0.25">
      <c r="A49" s="309" t="s">
        <v>585</v>
      </c>
      <c r="B49" s="499" t="s">
        <v>729</v>
      </c>
      <c r="C49" s="483" t="s">
        <v>233</v>
      </c>
      <c r="D49" s="483" t="s">
        <v>491</v>
      </c>
      <c r="E49" s="483" t="s">
        <v>520</v>
      </c>
      <c r="F49" s="484">
        <v>90000</v>
      </c>
      <c r="G49" s="484">
        <v>100000</v>
      </c>
      <c r="H49" s="484">
        <v>20000</v>
      </c>
    </row>
    <row r="50" spans="1:10" x14ac:dyDescent="0.25">
      <c r="A50" s="267" t="s">
        <v>148</v>
      </c>
      <c r="B50" s="489" t="s">
        <v>729</v>
      </c>
      <c r="C50" s="495" t="s">
        <v>147</v>
      </c>
      <c r="D50" s="495"/>
      <c r="E50" s="495"/>
      <c r="F50" s="496">
        <f>F51</f>
        <v>138800</v>
      </c>
      <c r="G50" s="496">
        <f t="shared" ref="G50" si="16">G51</f>
        <v>126100</v>
      </c>
      <c r="H50" s="496">
        <f>H51</f>
        <v>144500</v>
      </c>
    </row>
    <row r="51" spans="1:10" ht="47.25" x14ac:dyDescent="0.25">
      <c r="A51" s="269" t="s">
        <v>698</v>
      </c>
      <c r="B51" s="489" t="s">
        <v>729</v>
      </c>
      <c r="C51" s="495" t="s">
        <v>147</v>
      </c>
      <c r="D51" s="495" t="s">
        <v>735</v>
      </c>
      <c r="E51" s="495"/>
      <c r="F51" s="496">
        <f>F52+F56</f>
        <v>138800</v>
      </c>
      <c r="G51" s="496">
        <f t="shared" ref="G51" si="17">G52+G56</f>
        <v>126100</v>
      </c>
      <c r="H51" s="496">
        <f>H52+H56</f>
        <v>144500</v>
      </c>
    </row>
    <row r="52" spans="1:10" ht="31.5" x14ac:dyDescent="0.25">
      <c r="A52" s="443" t="s">
        <v>586</v>
      </c>
      <c r="B52" s="499" t="s">
        <v>729</v>
      </c>
      <c r="C52" s="483" t="s">
        <v>147</v>
      </c>
      <c r="D52" s="483" t="s">
        <v>701</v>
      </c>
      <c r="E52" s="483" t="s">
        <v>513</v>
      </c>
      <c r="F52" s="484">
        <f>F53+F54+F55</f>
        <v>126000</v>
      </c>
      <c r="G52" s="484">
        <f t="shared" ref="G52" si="18">G53+G54+G55</f>
        <v>119210</v>
      </c>
      <c r="H52" s="484">
        <f>H53+H54+H55</f>
        <v>141700</v>
      </c>
    </row>
    <row r="53" spans="1:10" ht="31.5" x14ac:dyDescent="0.25">
      <c r="A53" s="309" t="s">
        <v>514</v>
      </c>
      <c r="B53" s="499" t="s">
        <v>729</v>
      </c>
      <c r="C53" s="483" t="s">
        <v>147</v>
      </c>
      <c r="D53" s="483" t="s">
        <v>701</v>
      </c>
      <c r="E53" s="483" t="s">
        <v>515</v>
      </c>
      <c r="F53" s="484">
        <v>96800</v>
      </c>
      <c r="G53" s="484">
        <v>91710</v>
      </c>
      <c r="H53" s="484">
        <v>108800</v>
      </c>
    </row>
    <row r="54" spans="1:10" ht="47.25" hidden="1" x14ac:dyDescent="0.25">
      <c r="A54" s="309" t="s">
        <v>125</v>
      </c>
      <c r="B54" s="499" t="s">
        <v>729</v>
      </c>
      <c r="C54" s="483" t="s">
        <v>147</v>
      </c>
      <c r="D54" s="483" t="s">
        <v>701</v>
      </c>
      <c r="E54" s="483" t="s">
        <v>516</v>
      </c>
      <c r="F54" s="484">
        <v>0</v>
      </c>
      <c r="G54" s="484">
        <v>0</v>
      </c>
      <c r="H54" s="484">
        <v>0</v>
      </c>
    </row>
    <row r="55" spans="1:10" ht="63" x14ac:dyDescent="0.25">
      <c r="A55" s="309" t="s">
        <v>274</v>
      </c>
      <c r="B55" s="499" t="s">
        <v>729</v>
      </c>
      <c r="C55" s="483" t="s">
        <v>147</v>
      </c>
      <c r="D55" s="483" t="s">
        <v>701</v>
      </c>
      <c r="E55" s="483" t="s">
        <v>517</v>
      </c>
      <c r="F55" s="484">
        <v>29200</v>
      </c>
      <c r="G55" s="484">
        <v>27500</v>
      </c>
      <c r="H55" s="484">
        <v>32900</v>
      </c>
    </row>
    <row r="56" spans="1:10" ht="31.5" x14ac:dyDescent="0.25">
      <c r="A56" s="230" t="s">
        <v>354</v>
      </c>
      <c r="B56" s="499" t="s">
        <v>729</v>
      </c>
      <c r="C56" s="483" t="s">
        <v>147</v>
      </c>
      <c r="D56" s="483" t="s">
        <v>701</v>
      </c>
      <c r="E56" s="483" t="s">
        <v>361</v>
      </c>
      <c r="F56" s="484">
        <f>F57</f>
        <v>12800</v>
      </c>
      <c r="G56" s="484">
        <f t="shared" ref="G56" si="19">G57</f>
        <v>6890</v>
      </c>
      <c r="H56" s="484">
        <f>H57</f>
        <v>2800</v>
      </c>
    </row>
    <row r="57" spans="1:10" x14ac:dyDescent="0.25">
      <c r="A57" s="309" t="s">
        <v>331</v>
      </c>
      <c r="B57" s="499" t="s">
        <v>729</v>
      </c>
      <c r="C57" s="483" t="s">
        <v>147</v>
      </c>
      <c r="D57" s="483" t="s">
        <v>701</v>
      </c>
      <c r="E57" s="483" t="s">
        <v>520</v>
      </c>
      <c r="F57" s="484">
        <v>12800</v>
      </c>
      <c r="G57" s="484">
        <v>6890</v>
      </c>
      <c r="H57" s="484">
        <v>2800</v>
      </c>
    </row>
    <row r="58" spans="1:10" ht="31.5" x14ac:dyDescent="0.25">
      <c r="A58" s="267" t="s">
        <v>95</v>
      </c>
      <c r="B58" s="489" t="s">
        <v>729</v>
      </c>
      <c r="C58" s="485" t="s">
        <v>96</v>
      </c>
      <c r="D58" s="483"/>
      <c r="E58" s="483"/>
      <c r="F58" s="487">
        <f>F59+F66</f>
        <v>50500</v>
      </c>
      <c r="G58" s="487" t="e">
        <f>G60+#REF!</f>
        <v>#REF!</v>
      </c>
      <c r="H58" s="487">
        <f>H59+H66</f>
        <v>30500</v>
      </c>
    </row>
    <row r="59" spans="1:10" x14ac:dyDescent="0.25">
      <c r="A59" s="267" t="s">
        <v>691</v>
      </c>
      <c r="B59" s="489" t="s">
        <v>729</v>
      </c>
      <c r="C59" s="485" t="s">
        <v>98</v>
      </c>
      <c r="D59" s="483"/>
      <c r="E59" s="483"/>
      <c r="F59" s="487">
        <f>F60</f>
        <v>1000</v>
      </c>
      <c r="G59" s="487"/>
      <c r="H59" s="487">
        <f>H60</f>
        <v>1000</v>
      </c>
    </row>
    <row r="60" spans="1:10" ht="31.5" x14ac:dyDescent="0.25">
      <c r="A60" s="539" t="s">
        <v>375</v>
      </c>
      <c r="B60" s="489" t="s">
        <v>729</v>
      </c>
      <c r="C60" s="485" t="s">
        <v>98</v>
      </c>
      <c r="D60" s="485" t="s">
        <v>527</v>
      </c>
      <c r="E60" s="485"/>
      <c r="F60" s="487">
        <f>F61</f>
        <v>1000</v>
      </c>
      <c r="G60" s="487" t="e">
        <f>G68+#REF!+#REF!</f>
        <v>#REF!</v>
      </c>
      <c r="H60" s="487">
        <f>H61</f>
        <v>1000</v>
      </c>
    </row>
    <row r="61" spans="1:10" ht="31.5" x14ac:dyDescent="0.25">
      <c r="A61" s="28" t="s">
        <v>377</v>
      </c>
      <c r="B61" s="489" t="s">
        <v>729</v>
      </c>
      <c r="C61" s="485" t="s">
        <v>98</v>
      </c>
      <c r="D61" s="485" t="s">
        <v>378</v>
      </c>
      <c r="E61" s="485"/>
      <c r="F61" s="487">
        <f>F64</f>
        <v>1000</v>
      </c>
      <c r="G61" s="487">
        <f t="shared" ref="G61" si="20">G64</f>
        <v>2000</v>
      </c>
      <c r="H61" s="487">
        <f>H64</f>
        <v>1000</v>
      </c>
      <c r="I61" s="151"/>
      <c r="J61" s="151"/>
    </row>
    <row r="62" spans="1:10" ht="31.5" x14ac:dyDescent="0.25">
      <c r="A62" s="441" t="s">
        <v>587</v>
      </c>
      <c r="B62" s="504" t="s">
        <v>729</v>
      </c>
      <c r="C62" s="485" t="s">
        <v>98</v>
      </c>
      <c r="D62" s="485" t="s">
        <v>528</v>
      </c>
      <c r="E62" s="485"/>
      <c r="F62" s="487">
        <f>F64</f>
        <v>1000</v>
      </c>
      <c r="G62" s="484">
        <f t="shared" ref="G62" si="21">G64</f>
        <v>2000</v>
      </c>
      <c r="H62" s="487">
        <f>H64</f>
        <v>1000</v>
      </c>
    </row>
    <row r="63" spans="1:10" ht="63" x14ac:dyDescent="0.25">
      <c r="A63" s="294" t="s">
        <v>702</v>
      </c>
      <c r="B63" s="499" t="s">
        <v>729</v>
      </c>
      <c r="C63" s="483" t="s">
        <v>98</v>
      </c>
      <c r="D63" s="483" t="s">
        <v>380</v>
      </c>
      <c r="E63" s="483"/>
      <c r="F63" s="484">
        <f>F64</f>
        <v>1000</v>
      </c>
      <c r="G63" s="484">
        <f t="shared" ref="G63:G64" si="22">G64</f>
        <v>2000</v>
      </c>
      <c r="H63" s="484">
        <f>H64</f>
        <v>1000</v>
      </c>
    </row>
    <row r="64" spans="1:10" ht="31.5" x14ac:dyDescent="0.25">
      <c r="A64" s="230" t="s">
        <v>354</v>
      </c>
      <c r="B64" s="499" t="s">
        <v>729</v>
      </c>
      <c r="C64" s="483" t="s">
        <v>98</v>
      </c>
      <c r="D64" s="483" t="s">
        <v>380</v>
      </c>
      <c r="E64" s="483" t="s">
        <v>361</v>
      </c>
      <c r="F64" s="484">
        <f>F65</f>
        <v>1000</v>
      </c>
      <c r="G64" s="484">
        <f t="shared" si="22"/>
        <v>2000</v>
      </c>
      <c r="H64" s="484">
        <f>H65</f>
        <v>1000</v>
      </c>
    </row>
    <row r="65" spans="1:10" x14ac:dyDescent="0.25">
      <c r="A65" s="309" t="s">
        <v>331</v>
      </c>
      <c r="B65" s="489" t="s">
        <v>729</v>
      </c>
      <c r="C65" s="483" t="s">
        <v>98</v>
      </c>
      <c r="D65" s="483" t="s">
        <v>380</v>
      </c>
      <c r="E65" s="483" t="s">
        <v>520</v>
      </c>
      <c r="F65" s="484">
        <v>1000</v>
      </c>
      <c r="G65" s="484">
        <v>2000</v>
      </c>
      <c r="H65" s="484">
        <v>1000</v>
      </c>
    </row>
    <row r="66" spans="1:10" ht="47.25" x14ac:dyDescent="0.25">
      <c r="A66" s="267" t="s">
        <v>703</v>
      </c>
      <c r="B66" s="489" t="s">
        <v>729</v>
      </c>
      <c r="C66" s="485" t="s">
        <v>100</v>
      </c>
      <c r="D66" s="483"/>
      <c r="E66" s="483"/>
      <c r="F66" s="487">
        <f>F67+F75</f>
        <v>49500</v>
      </c>
      <c r="G66" s="487"/>
      <c r="H66" s="487">
        <f>H67+H75</f>
        <v>29500</v>
      </c>
    </row>
    <row r="67" spans="1:10" ht="31.5" x14ac:dyDescent="0.25">
      <c r="A67" s="539" t="s">
        <v>375</v>
      </c>
      <c r="B67" s="489" t="s">
        <v>729</v>
      </c>
      <c r="C67" s="485" t="s">
        <v>100</v>
      </c>
      <c r="D67" s="485" t="s">
        <v>376</v>
      </c>
      <c r="E67" s="485"/>
      <c r="F67" s="487">
        <f>F68</f>
        <v>25000</v>
      </c>
      <c r="G67" s="487">
        <f t="shared" ref="G67" si="23">G68</f>
        <v>4000</v>
      </c>
      <c r="H67" s="487">
        <f>H68</f>
        <v>15000</v>
      </c>
    </row>
    <row r="68" spans="1:10" ht="31.5" x14ac:dyDescent="0.25">
      <c r="A68" s="462" t="s">
        <v>472</v>
      </c>
      <c r="B68" s="489" t="s">
        <v>729</v>
      </c>
      <c r="C68" s="485" t="s">
        <v>100</v>
      </c>
      <c r="D68" s="485" t="s">
        <v>471</v>
      </c>
      <c r="E68" s="485"/>
      <c r="F68" s="487">
        <f>F69</f>
        <v>25000</v>
      </c>
      <c r="G68" s="487">
        <f t="shared" ref="G68" si="24">G71</f>
        <v>4000</v>
      </c>
      <c r="H68" s="487">
        <f>H69</f>
        <v>15000</v>
      </c>
      <c r="I68" s="151"/>
      <c r="J68" s="151"/>
    </row>
    <row r="69" spans="1:10" ht="30" customHeight="1" x14ac:dyDescent="0.25">
      <c r="A69" s="542" t="s">
        <v>736</v>
      </c>
      <c r="B69" s="489" t="s">
        <v>729</v>
      </c>
      <c r="C69" s="485" t="s">
        <v>100</v>
      </c>
      <c r="D69" s="485" t="s">
        <v>588</v>
      </c>
      <c r="E69" s="485"/>
      <c r="F69" s="487">
        <f>F71</f>
        <v>25000</v>
      </c>
      <c r="G69" s="484">
        <f t="shared" ref="G69" si="25">G71</f>
        <v>4000</v>
      </c>
      <c r="H69" s="487">
        <f>H71</f>
        <v>15000</v>
      </c>
    </row>
    <row r="70" spans="1:10" ht="69.75" customHeight="1" x14ac:dyDescent="0.25">
      <c r="A70" s="294" t="s">
        <v>702</v>
      </c>
      <c r="B70" s="499" t="s">
        <v>729</v>
      </c>
      <c r="C70" s="483" t="s">
        <v>100</v>
      </c>
      <c r="D70" s="483" t="s">
        <v>473</v>
      </c>
      <c r="E70" s="483"/>
      <c r="F70" s="484">
        <f>F71</f>
        <v>25000</v>
      </c>
      <c r="G70" s="484">
        <f t="shared" ref="G70:G71" si="26">G71</f>
        <v>4000</v>
      </c>
      <c r="H70" s="484">
        <f>H71</f>
        <v>15000</v>
      </c>
    </row>
    <row r="71" spans="1:10" ht="38.25" customHeight="1" x14ac:dyDescent="0.25">
      <c r="A71" s="230" t="s">
        <v>354</v>
      </c>
      <c r="B71" s="499" t="s">
        <v>729</v>
      </c>
      <c r="C71" s="483" t="s">
        <v>100</v>
      </c>
      <c r="D71" s="483" t="s">
        <v>473</v>
      </c>
      <c r="E71" s="483" t="s">
        <v>361</v>
      </c>
      <c r="F71" s="484">
        <f>F72</f>
        <v>25000</v>
      </c>
      <c r="G71" s="484">
        <f t="shared" si="26"/>
        <v>4000</v>
      </c>
      <c r="H71" s="484">
        <f>H72</f>
        <v>15000</v>
      </c>
    </row>
    <row r="72" spans="1:10" ht="26.25" customHeight="1" x14ac:dyDescent="0.25">
      <c r="A72" s="309" t="s">
        <v>331</v>
      </c>
      <c r="B72" s="499" t="s">
        <v>729</v>
      </c>
      <c r="C72" s="483" t="s">
        <v>100</v>
      </c>
      <c r="D72" s="483" t="s">
        <v>473</v>
      </c>
      <c r="E72" s="483" t="s">
        <v>520</v>
      </c>
      <c r="F72" s="484">
        <v>25000</v>
      </c>
      <c r="G72" s="484">
        <v>4000</v>
      </c>
      <c r="H72" s="484">
        <v>15000</v>
      </c>
    </row>
    <row r="73" spans="1:10" ht="16.5" customHeight="1" x14ac:dyDescent="0.25">
      <c r="A73" s="230" t="s">
        <v>373</v>
      </c>
      <c r="B73" s="505" t="s">
        <v>729</v>
      </c>
      <c r="C73" s="491" t="s">
        <v>100</v>
      </c>
      <c r="D73" s="483" t="s">
        <v>473</v>
      </c>
      <c r="E73" s="491" t="s">
        <v>521</v>
      </c>
      <c r="F73" s="492">
        <f>F74</f>
        <v>0</v>
      </c>
      <c r="G73" s="492" t="e">
        <f>G74+#REF!+#REF!</f>
        <v>#REF!</v>
      </c>
      <c r="H73" s="492">
        <f>H74</f>
        <v>0</v>
      </c>
    </row>
    <row r="74" spans="1:10" ht="27.75" customHeight="1" x14ac:dyDescent="0.25">
      <c r="A74" s="230" t="s">
        <v>275</v>
      </c>
      <c r="B74" s="499" t="s">
        <v>729</v>
      </c>
      <c r="C74" s="491" t="s">
        <v>100</v>
      </c>
      <c r="D74" s="483" t="s">
        <v>473</v>
      </c>
      <c r="E74" s="491" t="s">
        <v>524</v>
      </c>
      <c r="F74" s="492">
        <v>0</v>
      </c>
      <c r="G74" s="492">
        <v>50000</v>
      </c>
      <c r="H74" s="492">
        <v>0</v>
      </c>
    </row>
    <row r="75" spans="1:10" ht="31.5" x14ac:dyDescent="0.25">
      <c r="A75" s="539" t="s">
        <v>375</v>
      </c>
      <c r="B75" s="489" t="s">
        <v>729</v>
      </c>
      <c r="C75" s="485" t="s">
        <v>100</v>
      </c>
      <c r="D75" s="485" t="s">
        <v>376</v>
      </c>
      <c r="E75" s="485"/>
      <c r="F75" s="487">
        <f>F76</f>
        <v>24500</v>
      </c>
      <c r="G75" s="487" t="e">
        <f t="shared" ref="G75" si="27">G76</f>
        <v>#REF!</v>
      </c>
      <c r="H75" s="487">
        <f>H76</f>
        <v>14500</v>
      </c>
    </row>
    <row r="76" spans="1:10" ht="31.5" x14ac:dyDescent="0.25">
      <c r="A76" s="28" t="s">
        <v>381</v>
      </c>
      <c r="B76" s="489" t="s">
        <v>729</v>
      </c>
      <c r="C76" s="485" t="s">
        <v>100</v>
      </c>
      <c r="D76" s="485" t="s">
        <v>382</v>
      </c>
      <c r="E76" s="485"/>
      <c r="F76" s="487">
        <f>F77</f>
        <v>24500</v>
      </c>
      <c r="G76" s="487" t="e">
        <f>G77+#REF!</f>
        <v>#REF!</v>
      </c>
      <c r="H76" s="487">
        <f>H77</f>
        <v>14500</v>
      </c>
    </row>
    <row r="77" spans="1:10" ht="31.5" customHeight="1" x14ac:dyDescent="0.25">
      <c r="A77" s="462" t="s">
        <v>538</v>
      </c>
      <c r="B77" s="504" t="s">
        <v>729</v>
      </c>
      <c r="C77" s="485" t="s">
        <v>100</v>
      </c>
      <c r="D77" s="485" t="s">
        <v>539</v>
      </c>
      <c r="E77" s="485"/>
      <c r="F77" s="487">
        <f>F79</f>
        <v>24500</v>
      </c>
      <c r="G77" s="484">
        <f t="shared" ref="G77" si="28">G79</f>
        <v>23600</v>
      </c>
      <c r="H77" s="487">
        <f>H79</f>
        <v>14500</v>
      </c>
    </row>
    <row r="78" spans="1:10" ht="63" x14ac:dyDescent="0.25">
      <c r="A78" s="294" t="s">
        <v>702</v>
      </c>
      <c r="B78" s="499" t="s">
        <v>729</v>
      </c>
      <c r="C78" s="483" t="s">
        <v>100</v>
      </c>
      <c r="D78" s="483" t="s">
        <v>388</v>
      </c>
      <c r="E78" s="483"/>
      <c r="F78" s="484">
        <f>F79</f>
        <v>24500</v>
      </c>
      <c r="G78" s="484">
        <f t="shared" ref="G78:G79" si="29">G79</f>
        <v>23600</v>
      </c>
      <c r="H78" s="484">
        <f>H79</f>
        <v>14500</v>
      </c>
    </row>
    <row r="79" spans="1:10" ht="31.5" x14ac:dyDescent="0.25">
      <c r="A79" s="230" t="s">
        <v>354</v>
      </c>
      <c r="B79" s="499" t="s">
        <v>729</v>
      </c>
      <c r="C79" s="483" t="s">
        <v>100</v>
      </c>
      <c r="D79" s="483" t="s">
        <v>388</v>
      </c>
      <c r="E79" s="483" t="s">
        <v>361</v>
      </c>
      <c r="F79" s="484">
        <f>F80</f>
        <v>24500</v>
      </c>
      <c r="G79" s="484">
        <f t="shared" si="29"/>
        <v>23600</v>
      </c>
      <c r="H79" s="484">
        <f>H80</f>
        <v>14500</v>
      </c>
    </row>
    <row r="80" spans="1:10" x14ac:dyDescent="0.25">
      <c r="A80" s="309" t="s">
        <v>331</v>
      </c>
      <c r="B80" s="499" t="s">
        <v>729</v>
      </c>
      <c r="C80" s="483" t="s">
        <v>100</v>
      </c>
      <c r="D80" s="483" t="s">
        <v>388</v>
      </c>
      <c r="E80" s="483" t="s">
        <v>520</v>
      </c>
      <c r="F80" s="484">
        <v>24500</v>
      </c>
      <c r="G80" s="484">
        <v>23600</v>
      </c>
      <c r="H80" s="484">
        <v>14500</v>
      </c>
    </row>
    <row r="81" spans="1:10" ht="63" hidden="1" customHeight="1" x14ac:dyDescent="0.25">
      <c r="A81" s="200" t="s">
        <v>372</v>
      </c>
      <c r="B81" s="489" t="s">
        <v>729</v>
      </c>
      <c r="C81" s="483" t="s">
        <v>100</v>
      </c>
      <c r="D81" s="483" t="s">
        <v>537</v>
      </c>
      <c r="E81" s="483" t="s">
        <v>361</v>
      </c>
      <c r="F81" s="484">
        <f>F82</f>
        <v>0</v>
      </c>
      <c r="G81" s="484">
        <f t="shared" ref="G81" si="30">G82</f>
        <v>0</v>
      </c>
      <c r="H81" s="484">
        <f>H82</f>
        <v>0</v>
      </c>
    </row>
    <row r="82" spans="1:10" ht="126" hidden="1" customHeight="1" x14ac:dyDescent="0.25">
      <c r="A82" s="309" t="s">
        <v>519</v>
      </c>
      <c r="B82" s="489" t="s">
        <v>729</v>
      </c>
      <c r="C82" s="483" t="s">
        <v>100</v>
      </c>
      <c r="D82" s="483" t="s">
        <v>537</v>
      </c>
      <c r="E82" s="483" t="s">
        <v>520</v>
      </c>
      <c r="F82" s="484"/>
      <c r="G82" s="484"/>
      <c r="H82" s="484"/>
    </row>
    <row r="83" spans="1:10" ht="220.5" hidden="1" customHeight="1" x14ac:dyDescent="0.25">
      <c r="A83" s="394" t="s">
        <v>538</v>
      </c>
      <c r="B83" s="499" t="s">
        <v>729</v>
      </c>
      <c r="C83" s="483" t="s">
        <v>100</v>
      </c>
      <c r="D83" s="483" t="s">
        <v>539</v>
      </c>
      <c r="E83" s="483"/>
      <c r="F83" s="484">
        <f>F85</f>
        <v>0</v>
      </c>
      <c r="G83" s="484">
        <f t="shared" ref="G83" si="31">G85</f>
        <v>23600</v>
      </c>
      <c r="H83" s="484">
        <f>H85</f>
        <v>0</v>
      </c>
    </row>
    <row r="84" spans="1:10" ht="78.75" hidden="1" customHeight="1" x14ac:dyDescent="0.25">
      <c r="A84" s="294" t="s">
        <v>478</v>
      </c>
      <c r="B84" s="499" t="s">
        <v>729</v>
      </c>
      <c r="C84" s="483" t="s">
        <v>100</v>
      </c>
      <c r="D84" s="483" t="s">
        <v>388</v>
      </c>
      <c r="E84" s="483"/>
      <c r="F84" s="484">
        <f>F85</f>
        <v>0</v>
      </c>
      <c r="G84" s="484">
        <f t="shared" ref="G84:G85" si="32">G85</f>
        <v>23600</v>
      </c>
      <c r="H84" s="484">
        <f>H85</f>
        <v>0</v>
      </c>
    </row>
    <row r="85" spans="1:10" ht="78.75" hidden="1" customHeight="1" x14ac:dyDescent="0.25">
      <c r="A85" s="200" t="s">
        <v>372</v>
      </c>
      <c r="B85" s="499" t="s">
        <v>729</v>
      </c>
      <c r="C85" s="483" t="s">
        <v>100</v>
      </c>
      <c r="D85" s="483" t="s">
        <v>388</v>
      </c>
      <c r="E85" s="483" t="s">
        <v>361</v>
      </c>
      <c r="F85" s="484">
        <f>F86</f>
        <v>0</v>
      </c>
      <c r="G85" s="484">
        <f t="shared" si="32"/>
        <v>23600</v>
      </c>
      <c r="H85" s="484">
        <f>H86</f>
        <v>0</v>
      </c>
    </row>
    <row r="86" spans="1:10" ht="110.25" hidden="1" customHeight="1" x14ac:dyDescent="0.25">
      <c r="A86" s="309" t="s">
        <v>331</v>
      </c>
      <c r="B86" s="499" t="s">
        <v>729</v>
      </c>
      <c r="C86" s="483" t="s">
        <v>100</v>
      </c>
      <c r="D86" s="483" t="s">
        <v>388</v>
      </c>
      <c r="E86" s="483" t="s">
        <v>520</v>
      </c>
      <c r="F86" s="484">
        <v>0</v>
      </c>
      <c r="G86" s="484">
        <v>23600</v>
      </c>
      <c r="H86" s="484">
        <v>0</v>
      </c>
    </row>
    <row r="87" spans="1:10" ht="94.5" hidden="1" customHeight="1" x14ac:dyDescent="0.25">
      <c r="A87" s="28" t="s">
        <v>540</v>
      </c>
      <c r="B87" s="489" t="s">
        <v>729</v>
      </c>
      <c r="C87" s="485" t="s">
        <v>393</v>
      </c>
      <c r="D87" s="485" t="s">
        <v>390</v>
      </c>
      <c r="E87" s="485"/>
      <c r="F87" s="487">
        <f>F90</f>
        <v>233500</v>
      </c>
      <c r="G87" s="487">
        <f t="shared" ref="G87" si="33">G90</f>
        <v>293885.67000000004</v>
      </c>
      <c r="H87" s="487">
        <f>H90</f>
        <v>248400</v>
      </c>
    </row>
    <row r="88" spans="1:10" ht="220.5" hidden="1" customHeight="1" x14ac:dyDescent="0.25">
      <c r="A88" s="394" t="s">
        <v>541</v>
      </c>
      <c r="B88" s="489" t="s">
        <v>729</v>
      </c>
      <c r="C88" s="483" t="s">
        <v>393</v>
      </c>
      <c r="D88" s="483" t="s">
        <v>542</v>
      </c>
      <c r="E88" s="483"/>
      <c r="F88" s="484">
        <f>F90</f>
        <v>233500</v>
      </c>
      <c r="G88" s="484">
        <f t="shared" ref="G88" si="34">G90</f>
        <v>293885.67000000004</v>
      </c>
      <c r="H88" s="484">
        <f>H90</f>
        <v>248400</v>
      </c>
    </row>
    <row r="89" spans="1:10" ht="78.75" hidden="1" customHeight="1" x14ac:dyDescent="0.25">
      <c r="A89" s="294" t="s">
        <v>379</v>
      </c>
      <c r="B89" s="489" t="s">
        <v>729</v>
      </c>
      <c r="C89" s="483" t="s">
        <v>393</v>
      </c>
      <c r="D89" s="483" t="s">
        <v>391</v>
      </c>
      <c r="E89" s="483"/>
      <c r="F89" s="484">
        <f>F90</f>
        <v>233500</v>
      </c>
      <c r="G89" s="484">
        <f t="shared" ref="G89" si="35">G90</f>
        <v>293885.67000000004</v>
      </c>
      <c r="H89" s="484">
        <f>H90</f>
        <v>248400</v>
      </c>
    </row>
    <row r="90" spans="1:10" x14ac:dyDescent="0.25">
      <c r="A90" s="267" t="s">
        <v>101</v>
      </c>
      <c r="B90" s="489" t="s">
        <v>729</v>
      </c>
      <c r="C90" s="485" t="s">
        <v>102</v>
      </c>
      <c r="D90" s="483"/>
      <c r="E90" s="483"/>
      <c r="F90" s="487">
        <f>F91+F117</f>
        <v>233500</v>
      </c>
      <c r="G90" s="487">
        <f>G91+G116</f>
        <v>293885.67000000004</v>
      </c>
      <c r="H90" s="487">
        <f>H91+H117</f>
        <v>248400</v>
      </c>
    </row>
    <row r="91" spans="1:10" x14ac:dyDescent="0.25">
      <c r="A91" s="267" t="s">
        <v>103</v>
      </c>
      <c r="B91" s="489" t="s">
        <v>729</v>
      </c>
      <c r="C91" s="485" t="s">
        <v>104</v>
      </c>
      <c r="D91" s="483"/>
      <c r="E91" s="483"/>
      <c r="F91" s="487">
        <f>F92+F98</f>
        <v>232500</v>
      </c>
      <c r="G91" s="487">
        <f>G98</f>
        <v>293885.67000000004</v>
      </c>
      <c r="H91" s="487">
        <f>H92+H98</f>
        <v>247400</v>
      </c>
    </row>
    <row r="92" spans="1:10" ht="31.5" x14ac:dyDescent="0.25">
      <c r="A92" s="539" t="s">
        <v>375</v>
      </c>
      <c r="B92" s="489" t="s">
        <v>729</v>
      </c>
      <c r="C92" s="485" t="s">
        <v>104</v>
      </c>
      <c r="D92" s="485" t="s">
        <v>376</v>
      </c>
      <c r="E92" s="485"/>
      <c r="F92" s="487">
        <f>F93</f>
        <v>1000</v>
      </c>
      <c r="G92" s="487">
        <f t="shared" ref="G92" si="36">G98</f>
        <v>293885.67000000004</v>
      </c>
      <c r="H92" s="487">
        <f>H93</f>
        <v>1000</v>
      </c>
    </row>
    <row r="93" spans="1:10" ht="31.5" x14ac:dyDescent="0.25">
      <c r="A93" s="267" t="s">
        <v>476</v>
      </c>
      <c r="B93" s="489" t="s">
        <v>729</v>
      </c>
      <c r="C93" s="485" t="s">
        <v>104</v>
      </c>
      <c r="D93" s="485" t="s">
        <v>474</v>
      </c>
      <c r="E93" s="485"/>
      <c r="F93" s="487">
        <f>F96</f>
        <v>1000</v>
      </c>
      <c r="G93" s="487">
        <f t="shared" ref="G93" si="37">G96</f>
        <v>2000</v>
      </c>
      <c r="H93" s="487">
        <f>H96</f>
        <v>1000</v>
      </c>
      <c r="I93" s="151"/>
      <c r="J93" s="151"/>
    </row>
    <row r="94" spans="1:10" ht="63" customHeight="1" x14ac:dyDescent="0.25">
      <c r="A94" s="441" t="s">
        <v>590</v>
      </c>
      <c r="B94" s="504" t="s">
        <v>729</v>
      </c>
      <c r="C94" s="485" t="s">
        <v>104</v>
      </c>
      <c r="D94" s="485" t="s">
        <v>589</v>
      </c>
      <c r="E94" s="485"/>
      <c r="F94" s="487">
        <f>F96</f>
        <v>1000</v>
      </c>
      <c r="G94" s="484">
        <f t="shared" ref="G94" si="38">G96</f>
        <v>2000</v>
      </c>
      <c r="H94" s="487">
        <f>H96</f>
        <v>1000</v>
      </c>
    </row>
    <row r="95" spans="1:10" ht="63" x14ac:dyDescent="0.25">
      <c r="A95" s="294" t="s">
        <v>702</v>
      </c>
      <c r="B95" s="499" t="s">
        <v>729</v>
      </c>
      <c r="C95" s="483" t="s">
        <v>104</v>
      </c>
      <c r="D95" s="483" t="s">
        <v>475</v>
      </c>
      <c r="E95" s="483"/>
      <c r="F95" s="484">
        <f>F96</f>
        <v>1000</v>
      </c>
      <c r="G95" s="484">
        <f t="shared" ref="G95:G96" si="39">G96</f>
        <v>2000</v>
      </c>
      <c r="H95" s="484">
        <f>H96</f>
        <v>1000</v>
      </c>
    </row>
    <row r="96" spans="1:10" ht="31.5" x14ac:dyDescent="0.25">
      <c r="A96" s="230" t="s">
        <v>354</v>
      </c>
      <c r="B96" s="499" t="s">
        <v>729</v>
      </c>
      <c r="C96" s="483" t="s">
        <v>104</v>
      </c>
      <c r="D96" s="483" t="s">
        <v>475</v>
      </c>
      <c r="E96" s="483" t="s">
        <v>361</v>
      </c>
      <c r="F96" s="484">
        <f>F97</f>
        <v>1000</v>
      </c>
      <c r="G96" s="484">
        <f t="shared" si="39"/>
        <v>2000</v>
      </c>
      <c r="H96" s="484">
        <f>H97</f>
        <v>1000</v>
      </c>
    </row>
    <row r="97" spans="1:8" x14ac:dyDescent="0.25">
      <c r="A97" s="309" t="s">
        <v>331</v>
      </c>
      <c r="B97" s="499" t="s">
        <v>729</v>
      </c>
      <c r="C97" s="483" t="s">
        <v>104</v>
      </c>
      <c r="D97" s="483" t="s">
        <v>475</v>
      </c>
      <c r="E97" s="483" t="s">
        <v>520</v>
      </c>
      <c r="F97" s="484">
        <v>1000</v>
      </c>
      <c r="G97" s="484">
        <v>2000</v>
      </c>
      <c r="H97" s="484">
        <v>1000</v>
      </c>
    </row>
    <row r="98" spans="1:8" ht="31.5" x14ac:dyDescent="0.25">
      <c r="A98" s="28" t="s">
        <v>543</v>
      </c>
      <c r="B98" s="489" t="s">
        <v>729</v>
      </c>
      <c r="C98" s="485" t="s">
        <v>104</v>
      </c>
      <c r="D98" s="485" t="s">
        <v>395</v>
      </c>
      <c r="E98" s="485"/>
      <c r="F98" s="487">
        <f>F99+F112</f>
        <v>231500</v>
      </c>
      <c r="G98" s="487">
        <f t="shared" ref="G98" si="40">G99</f>
        <v>293885.67000000004</v>
      </c>
      <c r="H98" s="487">
        <f>H99+H112</f>
        <v>246400</v>
      </c>
    </row>
    <row r="99" spans="1:8" ht="31.5" customHeight="1" x14ac:dyDescent="0.25">
      <c r="A99" s="28" t="s">
        <v>544</v>
      </c>
      <c r="B99" s="489" t="s">
        <v>729</v>
      </c>
      <c r="C99" s="485" t="s">
        <v>104</v>
      </c>
      <c r="D99" s="485" t="s">
        <v>397</v>
      </c>
      <c r="E99" s="485"/>
      <c r="F99" s="487">
        <f>F100+F104+F108</f>
        <v>231500</v>
      </c>
      <c r="G99" s="487">
        <f t="shared" ref="G99" si="41">G100+G104</f>
        <v>293885.67000000004</v>
      </c>
      <c r="H99" s="487">
        <f>H100+H104+H108</f>
        <v>246400</v>
      </c>
    </row>
    <row r="100" spans="1:8" ht="45.75" customHeight="1" x14ac:dyDescent="0.25">
      <c r="A100" s="267" t="s">
        <v>737</v>
      </c>
      <c r="B100" s="504" t="s">
        <v>729</v>
      </c>
      <c r="C100" s="485" t="s">
        <v>104</v>
      </c>
      <c r="D100" s="485" t="s">
        <v>545</v>
      </c>
      <c r="E100" s="485"/>
      <c r="F100" s="487">
        <f>F102</f>
        <v>231500</v>
      </c>
      <c r="G100" s="484">
        <f t="shared" ref="G100" si="42">G102</f>
        <v>228885.67</v>
      </c>
      <c r="H100" s="487">
        <f>H102</f>
        <v>246400</v>
      </c>
    </row>
    <row r="101" spans="1:8" ht="67.5" customHeight="1" x14ac:dyDescent="0.25">
      <c r="A101" s="294" t="s">
        <v>702</v>
      </c>
      <c r="B101" s="499" t="s">
        <v>729</v>
      </c>
      <c r="C101" s="483" t="s">
        <v>104</v>
      </c>
      <c r="D101" s="483" t="s">
        <v>398</v>
      </c>
      <c r="E101" s="483"/>
      <c r="F101" s="484">
        <f>F102</f>
        <v>231500</v>
      </c>
      <c r="G101" s="484">
        <f t="shared" ref="G101:G102" si="43">G102</f>
        <v>228885.67</v>
      </c>
      <c r="H101" s="484">
        <f>H102</f>
        <v>246400</v>
      </c>
    </row>
    <row r="102" spans="1:8" ht="38.25" customHeight="1" x14ac:dyDescent="0.25">
      <c r="A102" s="230" t="s">
        <v>354</v>
      </c>
      <c r="B102" s="499" t="s">
        <v>729</v>
      </c>
      <c r="C102" s="483" t="s">
        <v>104</v>
      </c>
      <c r="D102" s="483" t="s">
        <v>398</v>
      </c>
      <c r="E102" s="483" t="s">
        <v>361</v>
      </c>
      <c r="F102" s="484">
        <f>F103</f>
        <v>231500</v>
      </c>
      <c r="G102" s="484">
        <f t="shared" si="43"/>
        <v>228885.67</v>
      </c>
      <c r="H102" s="484">
        <f>H103</f>
        <v>246400</v>
      </c>
    </row>
    <row r="103" spans="1:8" ht="39" customHeight="1" x14ac:dyDescent="0.25">
      <c r="A103" s="309" t="s">
        <v>331</v>
      </c>
      <c r="B103" s="499" t="s">
        <v>729</v>
      </c>
      <c r="C103" s="483" t="s">
        <v>104</v>
      </c>
      <c r="D103" s="483" t="s">
        <v>398</v>
      </c>
      <c r="E103" s="483" t="s">
        <v>520</v>
      </c>
      <c r="F103" s="484">
        <v>231500</v>
      </c>
      <c r="G103" s="484">
        <v>228885.67</v>
      </c>
      <c r="H103" s="484">
        <v>246400</v>
      </c>
    </row>
    <row r="104" spans="1:8" ht="38.25" customHeight="1" x14ac:dyDescent="0.25">
      <c r="A104" s="543" t="s">
        <v>738</v>
      </c>
      <c r="B104" s="489" t="s">
        <v>729</v>
      </c>
      <c r="C104" s="485" t="s">
        <v>104</v>
      </c>
      <c r="D104" s="485" t="s">
        <v>546</v>
      </c>
      <c r="E104" s="485"/>
      <c r="F104" s="487">
        <f>F106</f>
        <v>0</v>
      </c>
      <c r="G104" s="484">
        <f t="shared" ref="G104" si="44">G106</f>
        <v>65000</v>
      </c>
      <c r="H104" s="487">
        <f>H106</f>
        <v>0</v>
      </c>
    </row>
    <row r="105" spans="1:8" ht="42.75" customHeight="1" x14ac:dyDescent="0.25">
      <c r="A105" s="294" t="s">
        <v>702</v>
      </c>
      <c r="B105" s="499" t="s">
        <v>729</v>
      </c>
      <c r="C105" s="483" t="s">
        <v>104</v>
      </c>
      <c r="D105" s="483" t="s">
        <v>400</v>
      </c>
      <c r="E105" s="483"/>
      <c r="F105" s="484">
        <f>F106</f>
        <v>0</v>
      </c>
      <c r="G105" s="484">
        <f t="shared" ref="G105:G106" si="45">G106</f>
        <v>65000</v>
      </c>
      <c r="H105" s="484">
        <f>H106</f>
        <v>0</v>
      </c>
    </row>
    <row r="106" spans="1:8" ht="36" customHeight="1" x14ac:dyDescent="0.25">
      <c r="A106" s="230" t="s">
        <v>354</v>
      </c>
      <c r="B106" s="499" t="s">
        <v>729</v>
      </c>
      <c r="C106" s="483" t="s">
        <v>104</v>
      </c>
      <c r="D106" s="483" t="s">
        <v>400</v>
      </c>
      <c r="E106" s="483" t="s">
        <v>361</v>
      </c>
      <c r="F106" s="484">
        <f>F107</f>
        <v>0</v>
      </c>
      <c r="G106" s="484">
        <f t="shared" si="45"/>
        <v>65000</v>
      </c>
      <c r="H106" s="484">
        <f>H107</f>
        <v>0</v>
      </c>
    </row>
    <row r="107" spans="1:8" ht="27.75" customHeight="1" x14ac:dyDescent="0.25">
      <c r="A107" s="309" t="s">
        <v>331</v>
      </c>
      <c r="B107" s="499" t="s">
        <v>729</v>
      </c>
      <c r="C107" s="483" t="s">
        <v>104</v>
      </c>
      <c r="D107" s="483" t="s">
        <v>400</v>
      </c>
      <c r="E107" s="483" t="s">
        <v>520</v>
      </c>
      <c r="F107" s="484">
        <v>0</v>
      </c>
      <c r="G107" s="484">
        <v>65000</v>
      </c>
      <c r="H107" s="484">
        <v>0</v>
      </c>
    </row>
    <row r="108" spans="1:8" ht="31.5" x14ac:dyDescent="0.25">
      <c r="A108" s="270" t="s">
        <v>739</v>
      </c>
      <c r="B108" s="489" t="s">
        <v>729</v>
      </c>
      <c r="C108" s="485" t="s">
        <v>104</v>
      </c>
      <c r="D108" s="485" t="s">
        <v>591</v>
      </c>
      <c r="E108" s="485"/>
      <c r="F108" s="487">
        <f>F110</f>
        <v>0</v>
      </c>
      <c r="G108" s="484">
        <f t="shared" ref="G108" si="46">G110</f>
        <v>0</v>
      </c>
      <c r="H108" s="487">
        <f>H110</f>
        <v>0</v>
      </c>
    </row>
    <row r="109" spans="1:8" ht="73.5" customHeight="1" x14ac:dyDescent="0.25">
      <c r="A109" s="294" t="s">
        <v>702</v>
      </c>
      <c r="B109" s="499" t="s">
        <v>729</v>
      </c>
      <c r="C109" s="483" t="s">
        <v>104</v>
      </c>
      <c r="D109" s="483" t="s">
        <v>479</v>
      </c>
      <c r="E109" s="483"/>
      <c r="F109" s="484">
        <f>F110</f>
        <v>0</v>
      </c>
      <c r="G109" s="484">
        <f t="shared" ref="G109:G110" si="47">G110</f>
        <v>0</v>
      </c>
      <c r="H109" s="484">
        <f>H110</f>
        <v>0</v>
      </c>
    </row>
    <row r="110" spans="1:8" ht="41.25" customHeight="1" x14ac:dyDescent="0.25">
      <c r="A110" s="230" t="s">
        <v>354</v>
      </c>
      <c r="B110" s="499" t="s">
        <v>729</v>
      </c>
      <c r="C110" s="483" t="s">
        <v>104</v>
      </c>
      <c r="D110" s="483" t="s">
        <v>479</v>
      </c>
      <c r="E110" s="483" t="s">
        <v>361</v>
      </c>
      <c r="F110" s="484">
        <f>F111</f>
        <v>0</v>
      </c>
      <c r="G110" s="484">
        <f t="shared" si="47"/>
        <v>0</v>
      </c>
      <c r="H110" s="484">
        <f>H111</f>
        <v>0</v>
      </c>
    </row>
    <row r="111" spans="1:8" ht="28.5" customHeight="1" x14ac:dyDescent="0.25">
      <c r="A111" s="309" t="s">
        <v>331</v>
      </c>
      <c r="B111" s="499" t="s">
        <v>729</v>
      </c>
      <c r="C111" s="483" t="s">
        <v>104</v>
      </c>
      <c r="D111" s="483" t="s">
        <v>479</v>
      </c>
      <c r="E111" s="483" t="s">
        <v>520</v>
      </c>
      <c r="F111" s="484">
        <v>0</v>
      </c>
      <c r="G111" s="484">
        <v>0</v>
      </c>
      <c r="H111" s="484">
        <v>0</v>
      </c>
    </row>
    <row r="112" spans="1:8" ht="41.25" customHeight="1" x14ac:dyDescent="0.25">
      <c r="A112" s="28" t="s">
        <v>549</v>
      </c>
      <c r="B112" s="489" t="s">
        <v>729</v>
      </c>
      <c r="C112" s="485" t="s">
        <v>104</v>
      </c>
      <c r="D112" s="485" t="s">
        <v>405</v>
      </c>
      <c r="E112" s="485"/>
      <c r="F112" s="487">
        <f>F115</f>
        <v>0</v>
      </c>
      <c r="G112" s="487">
        <f t="shared" ref="G112" si="48">G115</f>
        <v>0</v>
      </c>
      <c r="H112" s="487">
        <f>H115</f>
        <v>0</v>
      </c>
    </row>
    <row r="113" spans="1:10" ht="31.5" x14ac:dyDescent="0.25">
      <c r="A113" s="28" t="s">
        <v>550</v>
      </c>
      <c r="B113" s="489" t="s">
        <v>729</v>
      </c>
      <c r="C113" s="485" t="s">
        <v>104</v>
      </c>
      <c r="D113" s="485" t="s">
        <v>551</v>
      </c>
      <c r="E113" s="485"/>
      <c r="F113" s="487">
        <f>F115</f>
        <v>0</v>
      </c>
      <c r="G113" s="484">
        <f t="shared" ref="G113" si="49">G115</f>
        <v>0</v>
      </c>
      <c r="H113" s="487">
        <f>H115</f>
        <v>0</v>
      </c>
    </row>
    <row r="114" spans="1:10" ht="63" x14ac:dyDescent="0.25">
      <c r="A114" s="294" t="s">
        <v>702</v>
      </c>
      <c r="B114" s="489" t="s">
        <v>729</v>
      </c>
      <c r="C114" s="483" t="s">
        <v>104</v>
      </c>
      <c r="D114" s="483" t="s">
        <v>406</v>
      </c>
      <c r="E114" s="483"/>
      <c r="F114" s="484">
        <f>F115</f>
        <v>0</v>
      </c>
      <c r="G114" s="484">
        <f t="shared" ref="G114:G115" si="50">G115</f>
        <v>0</v>
      </c>
      <c r="H114" s="484">
        <f>H115</f>
        <v>0</v>
      </c>
    </row>
    <row r="115" spans="1:10" ht="31.5" x14ac:dyDescent="0.25">
      <c r="A115" s="230" t="s">
        <v>354</v>
      </c>
      <c r="B115" s="489" t="s">
        <v>729</v>
      </c>
      <c r="C115" s="483" t="s">
        <v>104</v>
      </c>
      <c r="D115" s="483" t="s">
        <v>406</v>
      </c>
      <c r="E115" s="483" t="s">
        <v>361</v>
      </c>
      <c r="F115" s="484">
        <f>F116</f>
        <v>0</v>
      </c>
      <c r="G115" s="484">
        <f t="shared" si="50"/>
        <v>0</v>
      </c>
      <c r="H115" s="484">
        <f>H116</f>
        <v>0</v>
      </c>
    </row>
    <row r="116" spans="1:10" x14ac:dyDescent="0.25">
      <c r="A116" s="309" t="s">
        <v>331</v>
      </c>
      <c r="B116" s="499" t="s">
        <v>729</v>
      </c>
      <c r="C116" s="483" t="s">
        <v>104</v>
      </c>
      <c r="D116" s="483" t="s">
        <v>406</v>
      </c>
      <c r="E116" s="483" t="s">
        <v>520</v>
      </c>
      <c r="F116" s="484">
        <v>0</v>
      </c>
      <c r="G116" s="484">
        <v>0</v>
      </c>
      <c r="H116" s="484">
        <v>0</v>
      </c>
    </row>
    <row r="117" spans="1:10" ht="29.25" x14ac:dyDescent="0.25">
      <c r="A117" s="544" t="s">
        <v>592</v>
      </c>
      <c r="B117" s="489" t="s">
        <v>729</v>
      </c>
      <c r="C117" s="485" t="s">
        <v>343</v>
      </c>
      <c r="D117" s="483"/>
      <c r="E117" s="483"/>
      <c r="F117" s="487">
        <f>F118</f>
        <v>1000</v>
      </c>
      <c r="G117" s="487" t="e">
        <f>G131</f>
        <v>#REF!</v>
      </c>
      <c r="H117" s="487">
        <f>H118</f>
        <v>1000</v>
      </c>
    </row>
    <row r="118" spans="1:10" ht="31.5" x14ac:dyDescent="0.25">
      <c r="A118" s="28" t="s">
        <v>552</v>
      </c>
      <c r="B118" s="489" t="s">
        <v>729</v>
      </c>
      <c r="C118" s="485" t="s">
        <v>343</v>
      </c>
      <c r="D118" s="485" t="s">
        <v>408</v>
      </c>
      <c r="E118" s="485"/>
      <c r="F118" s="487">
        <f>F121</f>
        <v>1000</v>
      </c>
      <c r="G118" s="487">
        <f t="shared" ref="G118" si="51">G121</f>
        <v>1000</v>
      </c>
      <c r="H118" s="487">
        <f>H121</f>
        <v>1000</v>
      </c>
    </row>
    <row r="119" spans="1:10" ht="47.25" x14ac:dyDescent="0.25">
      <c r="A119" s="452" t="s">
        <v>593</v>
      </c>
      <c r="B119" s="504" t="s">
        <v>729</v>
      </c>
      <c r="C119" s="485" t="s">
        <v>343</v>
      </c>
      <c r="D119" s="485" t="s">
        <v>639</v>
      </c>
      <c r="E119" s="485"/>
      <c r="F119" s="487">
        <f>F120</f>
        <v>1000</v>
      </c>
      <c r="G119" s="484">
        <f t="shared" ref="G119:G121" si="52">G120</f>
        <v>1000</v>
      </c>
      <c r="H119" s="487">
        <f>H120</f>
        <v>1000</v>
      </c>
    </row>
    <row r="120" spans="1:10" ht="63" x14ac:dyDescent="0.25">
      <c r="A120" s="294" t="s">
        <v>702</v>
      </c>
      <c r="B120" s="499" t="s">
        <v>729</v>
      </c>
      <c r="C120" s="483" t="s">
        <v>343</v>
      </c>
      <c r="D120" s="483" t="s">
        <v>638</v>
      </c>
      <c r="E120" s="483"/>
      <c r="F120" s="484">
        <f>F121</f>
        <v>1000</v>
      </c>
      <c r="G120" s="484">
        <f t="shared" si="52"/>
        <v>1000</v>
      </c>
      <c r="H120" s="484">
        <f>H121</f>
        <v>1000</v>
      </c>
    </row>
    <row r="121" spans="1:10" ht="31.5" x14ac:dyDescent="0.25">
      <c r="A121" s="230" t="s">
        <v>354</v>
      </c>
      <c r="B121" s="499" t="s">
        <v>729</v>
      </c>
      <c r="C121" s="483" t="s">
        <v>343</v>
      </c>
      <c r="D121" s="483" t="s">
        <v>638</v>
      </c>
      <c r="E121" s="483" t="s">
        <v>361</v>
      </c>
      <c r="F121" s="484">
        <f>F122</f>
        <v>1000</v>
      </c>
      <c r="G121" s="484">
        <f t="shared" si="52"/>
        <v>1000</v>
      </c>
      <c r="H121" s="484">
        <f>H122</f>
        <v>1000</v>
      </c>
    </row>
    <row r="122" spans="1:10" x14ac:dyDescent="0.25">
      <c r="A122" s="309" t="s">
        <v>585</v>
      </c>
      <c r="B122" s="499" t="s">
        <v>729</v>
      </c>
      <c r="C122" s="483" t="s">
        <v>343</v>
      </c>
      <c r="D122" s="483" t="s">
        <v>638</v>
      </c>
      <c r="E122" s="483" t="s">
        <v>520</v>
      </c>
      <c r="F122" s="484">
        <v>1000</v>
      </c>
      <c r="G122" s="484">
        <v>1000</v>
      </c>
      <c r="H122" s="484">
        <v>1000</v>
      </c>
      <c r="I122" s="116"/>
      <c r="J122" s="116"/>
    </row>
    <row r="123" spans="1:10" x14ac:dyDescent="0.25">
      <c r="A123" s="267" t="s">
        <v>105</v>
      </c>
      <c r="B123" s="489" t="s">
        <v>729</v>
      </c>
      <c r="C123" s="485" t="s">
        <v>106</v>
      </c>
      <c r="D123" s="483"/>
      <c r="E123" s="483"/>
      <c r="F123" s="487">
        <f>F124+F131</f>
        <v>234100</v>
      </c>
      <c r="G123" s="487" t="e">
        <f>G131</f>
        <v>#REF!</v>
      </c>
      <c r="H123" s="487">
        <f>H124+H131</f>
        <v>234100</v>
      </c>
      <c r="I123" s="116"/>
      <c r="J123" s="116"/>
    </row>
    <row r="124" spans="1:10" x14ac:dyDescent="0.25">
      <c r="A124" s="267" t="s">
        <v>107</v>
      </c>
      <c r="B124" s="489" t="s">
        <v>729</v>
      </c>
      <c r="C124" s="485" t="s">
        <v>108</v>
      </c>
      <c r="D124" s="483"/>
      <c r="E124" s="483"/>
      <c r="F124" s="487">
        <f t="shared" ref="F124:F129" si="53">F125</f>
        <v>10000</v>
      </c>
      <c r="G124" s="487" t="e">
        <f t="shared" ref="G124" si="54">G125</f>
        <v>#REF!</v>
      </c>
      <c r="H124" s="487">
        <f t="shared" ref="H124:H129" si="55">H125</f>
        <v>10000</v>
      </c>
      <c r="I124" s="116"/>
      <c r="J124" s="116"/>
    </row>
    <row r="125" spans="1:10" ht="47.25" x14ac:dyDescent="0.25">
      <c r="A125" s="267" t="s">
        <v>553</v>
      </c>
      <c r="B125" s="489" t="s">
        <v>729</v>
      </c>
      <c r="C125" s="485" t="s">
        <v>108</v>
      </c>
      <c r="D125" s="485" t="s">
        <v>410</v>
      </c>
      <c r="E125" s="485"/>
      <c r="F125" s="487">
        <f t="shared" si="53"/>
        <v>10000</v>
      </c>
      <c r="G125" s="487" t="e">
        <f>G126+#REF!</f>
        <v>#REF!</v>
      </c>
      <c r="H125" s="487">
        <f t="shared" si="55"/>
        <v>10000</v>
      </c>
      <c r="I125" s="106"/>
      <c r="J125" s="106"/>
    </row>
    <row r="126" spans="1:10" ht="63" x14ac:dyDescent="0.25">
      <c r="A126" s="441" t="s">
        <v>707</v>
      </c>
      <c r="B126" s="489" t="s">
        <v>729</v>
      </c>
      <c r="C126" s="485" t="s">
        <v>108</v>
      </c>
      <c r="D126" s="485" t="s">
        <v>705</v>
      </c>
      <c r="E126" s="485"/>
      <c r="F126" s="487">
        <f t="shared" si="53"/>
        <v>10000</v>
      </c>
      <c r="G126" s="487" t="e">
        <f>G127+G131+#REF!+#REF!</f>
        <v>#REF!</v>
      </c>
      <c r="H126" s="487">
        <f t="shared" si="55"/>
        <v>10000</v>
      </c>
    </row>
    <row r="127" spans="1:10" ht="31.5" x14ac:dyDescent="0.25">
      <c r="A127" s="545" t="s">
        <v>740</v>
      </c>
      <c r="B127" s="504" t="s">
        <v>729</v>
      </c>
      <c r="C127" s="485" t="s">
        <v>108</v>
      </c>
      <c r="D127" s="485" t="s">
        <v>741</v>
      </c>
      <c r="E127" s="485"/>
      <c r="F127" s="487">
        <f t="shared" si="53"/>
        <v>10000</v>
      </c>
      <c r="G127" s="484">
        <f t="shared" ref="G127:G129" si="56">G128</f>
        <v>55000</v>
      </c>
      <c r="H127" s="487">
        <f t="shared" si="55"/>
        <v>10000</v>
      </c>
    </row>
    <row r="128" spans="1:10" ht="63" x14ac:dyDescent="0.25">
      <c r="A128" s="294" t="s">
        <v>702</v>
      </c>
      <c r="B128" s="499" t="s">
        <v>729</v>
      </c>
      <c r="C128" s="483" t="s">
        <v>108</v>
      </c>
      <c r="D128" s="483" t="s">
        <v>706</v>
      </c>
      <c r="E128" s="483"/>
      <c r="F128" s="484">
        <f t="shared" si="53"/>
        <v>10000</v>
      </c>
      <c r="G128" s="484">
        <f t="shared" si="56"/>
        <v>55000</v>
      </c>
      <c r="H128" s="484">
        <f t="shared" si="55"/>
        <v>10000</v>
      </c>
    </row>
    <row r="129" spans="1:10" ht="31.5" x14ac:dyDescent="0.25">
      <c r="A129" s="230" t="s">
        <v>354</v>
      </c>
      <c r="B129" s="499" t="s">
        <v>729</v>
      </c>
      <c r="C129" s="483" t="s">
        <v>108</v>
      </c>
      <c r="D129" s="483" t="s">
        <v>706</v>
      </c>
      <c r="E129" s="483" t="s">
        <v>361</v>
      </c>
      <c r="F129" s="484">
        <f t="shared" si="53"/>
        <v>10000</v>
      </c>
      <c r="G129" s="484">
        <f t="shared" si="56"/>
        <v>55000</v>
      </c>
      <c r="H129" s="484">
        <f t="shared" si="55"/>
        <v>10000</v>
      </c>
    </row>
    <row r="130" spans="1:10" x14ac:dyDescent="0.25">
      <c r="A130" s="309" t="s">
        <v>331</v>
      </c>
      <c r="B130" s="499" t="s">
        <v>729</v>
      </c>
      <c r="C130" s="483" t="s">
        <v>108</v>
      </c>
      <c r="D130" s="483" t="s">
        <v>706</v>
      </c>
      <c r="E130" s="483" t="s">
        <v>520</v>
      </c>
      <c r="F130" s="484">
        <v>10000</v>
      </c>
      <c r="G130" s="484">
        <v>55000</v>
      </c>
      <c r="H130" s="484">
        <v>10000</v>
      </c>
      <c r="I130" s="116"/>
      <c r="J130" s="116"/>
    </row>
    <row r="131" spans="1:10" x14ac:dyDescent="0.25">
      <c r="A131" s="267" t="s">
        <v>114</v>
      </c>
      <c r="B131" s="489" t="s">
        <v>729</v>
      </c>
      <c r="C131" s="485" t="s">
        <v>115</v>
      </c>
      <c r="D131" s="483"/>
      <c r="E131" s="483"/>
      <c r="F131" s="487">
        <f>F132+F147</f>
        <v>224100</v>
      </c>
      <c r="G131" s="487" t="e">
        <f t="shared" ref="G131" si="57">G132</f>
        <v>#REF!</v>
      </c>
      <c r="H131" s="487">
        <f>H132+H147</f>
        <v>224100</v>
      </c>
      <c r="I131" s="116"/>
      <c r="J131" s="116"/>
    </row>
    <row r="132" spans="1:10" ht="47.25" x14ac:dyDescent="0.25">
      <c r="A132" s="539" t="s">
        <v>553</v>
      </c>
      <c r="B132" s="489" t="s">
        <v>729</v>
      </c>
      <c r="C132" s="485" t="s">
        <v>115</v>
      </c>
      <c r="D132" s="485" t="s">
        <v>410</v>
      </c>
      <c r="E132" s="485"/>
      <c r="F132" s="487">
        <f>F133+F142</f>
        <v>20000</v>
      </c>
      <c r="G132" s="487" t="e">
        <f>G133+G142</f>
        <v>#REF!</v>
      </c>
      <c r="H132" s="487">
        <f>H133+H142</f>
        <v>20000</v>
      </c>
      <c r="I132" s="106"/>
      <c r="J132" s="106"/>
    </row>
    <row r="133" spans="1:10" x14ac:dyDescent="0.25">
      <c r="A133" s="456" t="s">
        <v>594</v>
      </c>
      <c r="B133" s="489" t="s">
        <v>729</v>
      </c>
      <c r="C133" s="485" t="s">
        <v>115</v>
      </c>
      <c r="D133" s="485" t="s">
        <v>417</v>
      </c>
      <c r="E133" s="485"/>
      <c r="F133" s="487">
        <f>F134+F138</f>
        <v>20000</v>
      </c>
      <c r="G133" s="487" t="e">
        <f>G134+#REF!+G138+#REF!</f>
        <v>#REF!</v>
      </c>
      <c r="H133" s="487">
        <f>H134+H138</f>
        <v>20000</v>
      </c>
    </row>
    <row r="134" spans="1:10" ht="31.5" x14ac:dyDescent="0.25">
      <c r="A134" s="441" t="s">
        <v>595</v>
      </c>
      <c r="B134" s="504" t="s">
        <v>729</v>
      </c>
      <c r="C134" s="485" t="s">
        <v>115</v>
      </c>
      <c r="D134" s="485" t="s">
        <v>564</v>
      </c>
      <c r="E134" s="485"/>
      <c r="F134" s="487">
        <f>F135</f>
        <v>10000</v>
      </c>
      <c r="G134" s="484">
        <f t="shared" ref="G134:G136" si="58">G135</f>
        <v>55000</v>
      </c>
      <c r="H134" s="487">
        <f>H135</f>
        <v>10000</v>
      </c>
    </row>
    <row r="135" spans="1:10" ht="63" x14ac:dyDescent="0.25">
      <c r="A135" s="294" t="s">
        <v>702</v>
      </c>
      <c r="B135" s="499" t="s">
        <v>729</v>
      </c>
      <c r="C135" s="485" t="s">
        <v>115</v>
      </c>
      <c r="D135" s="483" t="s">
        <v>482</v>
      </c>
      <c r="E135" s="483"/>
      <c r="F135" s="484">
        <f>F136</f>
        <v>10000</v>
      </c>
      <c r="G135" s="484">
        <f t="shared" si="58"/>
        <v>55000</v>
      </c>
      <c r="H135" s="484">
        <f>H136</f>
        <v>10000</v>
      </c>
    </row>
    <row r="136" spans="1:10" ht="31.5" x14ac:dyDescent="0.25">
      <c r="A136" s="230" t="s">
        <v>354</v>
      </c>
      <c r="B136" s="499" t="s">
        <v>729</v>
      </c>
      <c r="C136" s="485" t="s">
        <v>115</v>
      </c>
      <c r="D136" s="483" t="s">
        <v>482</v>
      </c>
      <c r="E136" s="483" t="s">
        <v>361</v>
      </c>
      <c r="F136" s="484">
        <f>F137</f>
        <v>10000</v>
      </c>
      <c r="G136" s="484">
        <f t="shared" si="58"/>
        <v>55000</v>
      </c>
      <c r="H136" s="484">
        <f>H137</f>
        <v>10000</v>
      </c>
    </row>
    <row r="137" spans="1:10" x14ac:dyDescent="0.25">
      <c r="A137" s="309" t="s">
        <v>331</v>
      </c>
      <c r="B137" s="499" t="s">
        <v>729</v>
      </c>
      <c r="C137" s="485" t="s">
        <v>115</v>
      </c>
      <c r="D137" s="483" t="s">
        <v>482</v>
      </c>
      <c r="E137" s="483" t="s">
        <v>520</v>
      </c>
      <c r="F137" s="484">
        <v>10000</v>
      </c>
      <c r="G137" s="484">
        <v>55000</v>
      </c>
      <c r="H137" s="484">
        <v>10000</v>
      </c>
      <c r="I137" s="116"/>
      <c r="J137" s="116"/>
    </row>
    <row r="138" spans="1:10" ht="31.5" x14ac:dyDescent="0.25">
      <c r="A138" s="270" t="s">
        <v>742</v>
      </c>
      <c r="B138" s="504" t="s">
        <v>729</v>
      </c>
      <c r="C138" s="485" t="s">
        <v>115</v>
      </c>
      <c r="D138" s="485" t="s">
        <v>597</v>
      </c>
      <c r="E138" s="485"/>
      <c r="F138" s="487">
        <f>F139</f>
        <v>10000</v>
      </c>
      <c r="G138" s="484">
        <f t="shared" ref="G138:G140" si="59">G139</f>
        <v>1000</v>
      </c>
      <c r="H138" s="487">
        <f>H139</f>
        <v>10000</v>
      </c>
    </row>
    <row r="139" spans="1:10" ht="63" x14ac:dyDescent="0.25">
      <c r="A139" s="294" t="s">
        <v>702</v>
      </c>
      <c r="B139" s="499" t="s">
        <v>729</v>
      </c>
      <c r="C139" s="485" t="s">
        <v>115</v>
      </c>
      <c r="D139" s="483" t="s">
        <v>484</v>
      </c>
      <c r="E139" s="483"/>
      <c r="F139" s="484">
        <f>F140</f>
        <v>10000</v>
      </c>
      <c r="G139" s="484">
        <f t="shared" si="59"/>
        <v>1000</v>
      </c>
      <c r="H139" s="484">
        <f>H140</f>
        <v>10000</v>
      </c>
    </row>
    <row r="140" spans="1:10" ht="31.5" x14ac:dyDescent="0.25">
      <c r="A140" s="230" t="s">
        <v>354</v>
      </c>
      <c r="B140" s="499" t="s">
        <v>729</v>
      </c>
      <c r="C140" s="485" t="s">
        <v>115</v>
      </c>
      <c r="D140" s="483" t="s">
        <v>484</v>
      </c>
      <c r="E140" s="483" t="s">
        <v>361</v>
      </c>
      <c r="F140" s="484">
        <f>F141</f>
        <v>10000</v>
      </c>
      <c r="G140" s="484">
        <f t="shared" si="59"/>
        <v>1000</v>
      </c>
      <c r="H140" s="484">
        <f>H141</f>
        <v>10000</v>
      </c>
    </row>
    <row r="141" spans="1:10" x14ac:dyDescent="0.25">
      <c r="A141" s="309" t="s">
        <v>331</v>
      </c>
      <c r="B141" s="499" t="s">
        <v>729</v>
      </c>
      <c r="C141" s="485" t="s">
        <v>115</v>
      </c>
      <c r="D141" s="483" t="s">
        <v>484</v>
      </c>
      <c r="E141" s="483" t="s">
        <v>520</v>
      </c>
      <c r="F141" s="484">
        <v>10000</v>
      </c>
      <c r="G141" s="484">
        <v>1000</v>
      </c>
      <c r="H141" s="484">
        <v>10000</v>
      </c>
      <c r="I141" s="116"/>
      <c r="J141" s="116"/>
    </row>
    <row r="142" spans="1:10" ht="47.25" x14ac:dyDescent="0.25">
      <c r="A142" s="267" t="s">
        <v>601</v>
      </c>
      <c r="B142" s="489" t="s">
        <v>729</v>
      </c>
      <c r="C142" s="485" t="s">
        <v>115</v>
      </c>
      <c r="D142" s="485" t="s">
        <v>421</v>
      </c>
      <c r="E142" s="485"/>
      <c r="F142" s="487">
        <f>F143</f>
        <v>0</v>
      </c>
      <c r="G142" s="487" t="e">
        <f>#REF!+G143</f>
        <v>#REF!</v>
      </c>
      <c r="H142" s="487">
        <f>H143</f>
        <v>0</v>
      </c>
    </row>
    <row r="143" spans="1:10" ht="39" customHeight="1" x14ac:dyDescent="0.25">
      <c r="A143" s="267" t="s">
        <v>743</v>
      </c>
      <c r="B143" s="504" t="s">
        <v>729</v>
      </c>
      <c r="C143" s="485" t="s">
        <v>115</v>
      </c>
      <c r="D143" s="485" t="s">
        <v>602</v>
      </c>
      <c r="E143" s="485"/>
      <c r="F143" s="487">
        <f>F144</f>
        <v>0</v>
      </c>
      <c r="G143" s="484">
        <f t="shared" ref="G143:G145" si="60">G144</f>
        <v>2316</v>
      </c>
      <c r="H143" s="487">
        <f>H144</f>
        <v>0</v>
      </c>
    </row>
    <row r="144" spans="1:10" ht="63" x14ac:dyDescent="0.25">
      <c r="A144" s="294" t="s">
        <v>702</v>
      </c>
      <c r="B144" s="499" t="s">
        <v>729</v>
      </c>
      <c r="C144" s="483" t="s">
        <v>115</v>
      </c>
      <c r="D144" s="483" t="s">
        <v>488</v>
      </c>
      <c r="E144" s="483"/>
      <c r="F144" s="484">
        <f>F145</f>
        <v>0</v>
      </c>
      <c r="G144" s="484">
        <f t="shared" si="60"/>
        <v>2316</v>
      </c>
      <c r="H144" s="484">
        <f>H145</f>
        <v>0</v>
      </c>
    </row>
    <row r="145" spans="1:8" ht="31.5" x14ac:dyDescent="0.25">
      <c r="A145" s="230" t="s">
        <v>354</v>
      </c>
      <c r="B145" s="499" t="s">
        <v>729</v>
      </c>
      <c r="C145" s="483" t="s">
        <v>115</v>
      </c>
      <c r="D145" s="483" t="s">
        <v>488</v>
      </c>
      <c r="E145" s="483" t="s">
        <v>361</v>
      </c>
      <c r="F145" s="484">
        <f>F146</f>
        <v>0</v>
      </c>
      <c r="G145" s="484">
        <f t="shared" si="60"/>
        <v>2316</v>
      </c>
      <c r="H145" s="484">
        <f>H146</f>
        <v>0</v>
      </c>
    </row>
    <row r="146" spans="1:8" x14ac:dyDescent="0.25">
      <c r="A146" s="309" t="s">
        <v>331</v>
      </c>
      <c r="B146" s="499" t="s">
        <v>729</v>
      </c>
      <c r="C146" s="483" t="s">
        <v>115</v>
      </c>
      <c r="D146" s="483" t="s">
        <v>488</v>
      </c>
      <c r="E146" s="483" t="s">
        <v>520</v>
      </c>
      <c r="F146" s="484">
        <v>0</v>
      </c>
      <c r="G146" s="484">
        <v>2316</v>
      </c>
      <c r="H146" s="484">
        <v>0</v>
      </c>
    </row>
    <row r="147" spans="1:8" ht="47.25" x14ac:dyDescent="0.25">
      <c r="A147" s="539" t="s">
        <v>349</v>
      </c>
      <c r="B147" s="489" t="s">
        <v>729</v>
      </c>
      <c r="C147" s="503" t="s">
        <v>115</v>
      </c>
      <c r="D147" s="503" t="s">
        <v>637</v>
      </c>
      <c r="E147" s="483"/>
      <c r="F147" s="506">
        <f>F148</f>
        <v>204100</v>
      </c>
      <c r="G147" s="484"/>
      <c r="H147" s="506">
        <f>H148</f>
        <v>204100</v>
      </c>
    </row>
    <row r="148" spans="1:8" ht="47.25" x14ac:dyDescent="0.25">
      <c r="A148" s="539" t="s">
        <v>351</v>
      </c>
      <c r="B148" s="489" t="s">
        <v>729</v>
      </c>
      <c r="C148" s="503" t="s">
        <v>115</v>
      </c>
      <c r="D148" s="503" t="s">
        <v>636</v>
      </c>
      <c r="E148" s="483"/>
      <c r="F148" s="506">
        <f>F149</f>
        <v>204100</v>
      </c>
      <c r="G148" s="484"/>
      <c r="H148" s="506">
        <f>H149</f>
        <v>204100</v>
      </c>
    </row>
    <row r="149" spans="1:8" ht="31.5" x14ac:dyDescent="0.25">
      <c r="A149" s="309" t="s">
        <v>569</v>
      </c>
      <c r="B149" s="499" t="s">
        <v>729</v>
      </c>
      <c r="C149" s="483" t="s">
        <v>115</v>
      </c>
      <c r="D149" s="483" t="s">
        <v>353</v>
      </c>
      <c r="E149" s="483"/>
      <c r="F149" s="484">
        <f>F150</f>
        <v>204100</v>
      </c>
      <c r="G149" s="487" t="e">
        <f t="shared" ref="G149" si="61">G150</f>
        <v>#REF!</v>
      </c>
      <c r="H149" s="484">
        <f>H150</f>
        <v>204100</v>
      </c>
    </row>
    <row r="150" spans="1:8" ht="31.5" customHeight="1" x14ac:dyDescent="0.25">
      <c r="A150" s="309" t="s">
        <v>354</v>
      </c>
      <c r="B150" s="499" t="s">
        <v>729</v>
      </c>
      <c r="C150" s="483" t="s">
        <v>115</v>
      </c>
      <c r="D150" s="483" t="s">
        <v>353</v>
      </c>
      <c r="E150" s="483" t="s">
        <v>361</v>
      </c>
      <c r="F150" s="484">
        <f>F151</f>
        <v>204100</v>
      </c>
      <c r="G150" s="487" t="e">
        <f>G152</f>
        <v>#REF!</v>
      </c>
      <c r="H150" s="484">
        <f>H151</f>
        <v>204100</v>
      </c>
    </row>
    <row r="151" spans="1:8" ht="50.25" customHeight="1" x14ac:dyDescent="0.25">
      <c r="A151" s="309" t="s">
        <v>331</v>
      </c>
      <c r="B151" s="499" t="s">
        <v>729</v>
      </c>
      <c r="C151" s="483" t="s">
        <v>115</v>
      </c>
      <c r="D151" s="483" t="s">
        <v>353</v>
      </c>
      <c r="E151" s="483" t="s">
        <v>520</v>
      </c>
      <c r="F151" s="484">
        <v>204100</v>
      </c>
      <c r="G151" s="484">
        <v>2316</v>
      </c>
      <c r="H151" s="484">
        <v>204100</v>
      </c>
    </row>
    <row r="152" spans="1:8" ht="27" customHeight="1" x14ac:dyDescent="0.25">
      <c r="A152" s="270" t="s">
        <v>345</v>
      </c>
      <c r="B152" s="489" t="s">
        <v>729</v>
      </c>
      <c r="C152" s="485" t="s">
        <v>309</v>
      </c>
      <c r="D152" s="483"/>
      <c r="E152" s="483"/>
      <c r="F152" s="487">
        <f>F153+F166</f>
        <v>36000</v>
      </c>
      <c r="G152" s="487" t="e">
        <f t="shared" ref="G152" si="62">G153+G166</f>
        <v>#REF!</v>
      </c>
      <c r="H152" s="487">
        <f>H153+H166</f>
        <v>36000</v>
      </c>
    </row>
    <row r="153" spans="1:8" ht="32.25" customHeight="1" x14ac:dyDescent="0.25">
      <c r="A153" s="270" t="s">
        <v>347</v>
      </c>
      <c r="B153" s="489" t="s">
        <v>729</v>
      </c>
      <c r="C153" s="485" t="s">
        <v>346</v>
      </c>
      <c r="D153" s="483"/>
      <c r="E153" s="483"/>
      <c r="F153" s="487">
        <f>F154+F160</f>
        <v>20000</v>
      </c>
      <c r="G153" s="487">
        <f t="shared" ref="G153" si="63">G154+G160</f>
        <v>26000</v>
      </c>
      <c r="H153" s="487">
        <f>H154+H160</f>
        <v>20000</v>
      </c>
    </row>
    <row r="154" spans="1:8" ht="46.5" customHeight="1" x14ac:dyDescent="0.25">
      <c r="A154" s="270" t="s">
        <v>603</v>
      </c>
      <c r="B154" s="489" t="s">
        <v>729</v>
      </c>
      <c r="C154" s="485" t="s">
        <v>346</v>
      </c>
      <c r="D154" s="485" t="s">
        <v>365</v>
      </c>
      <c r="E154" s="483"/>
      <c r="F154" s="487">
        <f>F155</f>
        <v>10000</v>
      </c>
      <c r="G154" s="487">
        <f t="shared" ref="G154:G158" si="64">G155</f>
        <v>13000</v>
      </c>
      <c r="H154" s="487">
        <f>H155</f>
        <v>10000</v>
      </c>
    </row>
    <row r="155" spans="1:8" ht="36" customHeight="1" x14ac:dyDescent="0.25">
      <c r="A155" s="270" t="s">
        <v>497</v>
      </c>
      <c r="B155" s="489" t="s">
        <v>729</v>
      </c>
      <c r="C155" s="485" t="s">
        <v>346</v>
      </c>
      <c r="D155" s="485" t="s">
        <v>498</v>
      </c>
      <c r="E155" s="483"/>
      <c r="F155" s="487">
        <f>F156</f>
        <v>10000</v>
      </c>
      <c r="G155" s="487">
        <f t="shared" si="64"/>
        <v>13000</v>
      </c>
      <c r="H155" s="487">
        <f>H156</f>
        <v>10000</v>
      </c>
    </row>
    <row r="156" spans="1:8" ht="47.25" x14ac:dyDescent="0.25">
      <c r="A156" s="270" t="s">
        <v>606</v>
      </c>
      <c r="B156" s="504" t="s">
        <v>729</v>
      </c>
      <c r="C156" s="485" t="s">
        <v>346</v>
      </c>
      <c r="D156" s="485" t="s">
        <v>604</v>
      </c>
      <c r="E156" s="485"/>
      <c r="F156" s="487">
        <f>F157</f>
        <v>10000</v>
      </c>
      <c r="G156" s="484">
        <f t="shared" si="64"/>
        <v>13000</v>
      </c>
      <c r="H156" s="487">
        <f>H157</f>
        <v>10000</v>
      </c>
    </row>
    <row r="157" spans="1:8" ht="63" x14ac:dyDescent="0.25">
      <c r="A157" s="294" t="s">
        <v>702</v>
      </c>
      <c r="B157" s="499" t="s">
        <v>729</v>
      </c>
      <c r="C157" s="483" t="s">
        <v>346</v>
      </c>
      <c r="D157" s="483" t="s">
        <v>499</v>
      </c>
      <c r="E157" s="483"/>
      <c r="F157" s="484">
        <f>F158</f>
        <v>10000</v>
      </c>
      <c r="G157" s="484">
        <f t="shared" si="64"/>
        <v>13000</v>
      </c>
      <c r="H157" s="484">
        <f>H158</f>
        <v>10000</v>
      </c>
    </row>
    <row r="158" spans="1:8" ht="31.5" x14ac:dyDescent="0.25">
      <c r="A158" s="230" t="s">
        <v>354</v>
      </c>
      <c r="B158" s="499" t="s">
        <v>729</v>
      </c>
      <c r="C158" s="483" t="s">
        <v>346</v>
      </c>
      <c r="D158" s="483" t="s">
        <v>499</v>
      </c>
      <c r="E158" s="483" t="s">
        <v>361</v>
      </c>
      <c r="F158" s="484">
        <f>F159</f>
        <v>10000</v>
      </c>
      <c r="G158" s="484">
        <f t="shared" si="64"/>
        <v>13000</v>
      </c>
      <c r="H158" s="484">
        <f>H159</f>
        <v>10000</v>
      </c>
    </row>
    <row r="159" spans="1:8" x14ac:dyDescent="0.25">
      <c r="A159" s="309" t="s">
        <v>331</v>
      </c>
      <c r="B159" s="499" t="s">
        <v>729</v>
      </c>
      <c r="C159" s="483" t="s">
        <v>346</v>
      </c>
      <c r="D159" s="483" t="s">
        <v>499</v>
      </c>
      <c r="E159" s="483" t="s">
        <v>520</v>
      </c>
      <c r="F159" s="484">
        <v>10000</v>
      </c>
      <c r="G159" s="484">
        <v>13000</v>
      </c>
      <c r="H159" s="484">
        <v>10000</v>
      </c>
    </row>
    <row r="160" spans="1:8" ht="31.5" x14ac:dyDescent="0.25">
      <c r="A160" s="462" t="s">
        <v>605</v>
      </c>
      <c r="B160" s="489" t="s">
        <v>729</v>
      </c>
      <c r="C160" s="485" t="s">
        <v>346</v>
      </c>
      <c r="D160" s="485" t="s">
        <v>424</v>
      </c>
      <c r="E160" s="483"/>
      <c r="F160" s="487">
        <f>F161</f>
        <v>10000</v>
      </c>
      <c r="G160" s="487">
        <f t="shared" ref="G160:G164" si="65">G161</f>
        <v>13000</v>
      </c>
      <c r="H160" s="487">
        <f>H161</f>
        <v>10000</v>
      </c>
    </row>
    <row r="161" spans="1:8" ht="31.5" x14ac:dyDescent="0.25">
      <c r="A161" s="270" t="s">
        <v>504</v>
      </c>
      <c r="B161" s="489" t="s">
        <v>729</v>
      </c>
      <c r="C161" s="485" t="s">
        <v>346</v>
      </c>
      <c r="D161" s="485" t="s">
        <v>507</v>
      </c>
      <c r="E161" s="483"/>
      <c r="F161" s="487">
        <f>F162</f>
        <v>10000</v>
      </c>
      <c r="G161" s="487">
        <f t="shared" si="65"/>
        <v>13000</v>
      </c>
      <c r="H161" s="487">
        <f>H162</f>
        <v>10000</v>
      </c>
    </row>
    <row r="162" spans="1:8" ht="47.25" x14ac:dyDescent="0.25">
      <c r="A162" s="270" t="s">
        <v>606</v>
      </c>
      <c r="B162" s="504" t="s">
        <v>729</v>
      </c>
      <c r="C162" s="485" t="s">
        <v>346</v>
      </c>
      <c r="D162" s="485" t="s">
        <v>508</v>
      </c>
      <c r="E162" s="485"/>
      <c r="F162" s="487">
        <f>F163</f>
        <v>10000</v>
      </c>
      <c r="G162" s="484">
        <f t="shared" si="65"/>
        <v>13000</v>
      </c>
      <c r="H162" s="487">
        <f>H163</f>
        <v>10000</v>
      </c>
    </row>
    <row r="163" spans="1:8" ht="63" x14ac:dyDescent="0.25">
      <c r="A163" s="294" t="s">
        <v>702</v>
      </c>
      <c r="B163" s="499" t="s">
        <v>729</v>
      </c>
      <c r="C163" s="483" t="s">
        <v>346</v>
      </c>
      <c r="D163" s="483" t="s">
        <v>508</v>
      </c>
      <c r="E163" s="483"/>
      <c r="F163" s="484">
        <f>F164</f>
        <v>10000</v>
      </c>
      <c r="G163" s="484">
        <f t="shared" si="65"/>
        <v>13000</v>
      </c>
      <c r="H163" s="484">
        <f>H164</f>
        <v>10000</v>
      </c>
    </row>
    <row r="164" spans="1:8" ht="31.5" x14ac:dyDescent="0.25">
      <c r="A164" s="230" t="s">
        <v>354</v>
      </c>
      <c r="B164" s="499" t="s">
        <v>729</v>
      </c>
      <c r="C164" s="483" t="s">
        <v>346</v>
      </c>
      <c r="D164" s="483" t="s">
        <v>508</v>
      </c>
      <c r="E164" s="483" t="s">
        <v>361</v>
      </c>
      <c r="F164" s="484">
        <f>F165</f>
        <v>10000</v>
      </c>
      <c r="G164" s="484">
        <f t="shared" si="65"/>
        <v>13000</v>
      </c>
      <c r="H164" s="484">
        <f>H165</f>
        <v>10000</v>
      </c>
    </row>
    <row r="165" spans="1:8" x14ac:dyDescent="0.25">
      <c r="A165" s="309" t="s">
        <v>331</v>
      </c>
      <c r="B165" s="499" t="s">
        <v>729</v>
      </c>
      <c r="C165" s="483" t="s">
        <v>346</v>
      </c>
      <c r="D165" s="483" t="s">
        <v>508</v>
      </c>
      <c r="E165" s="483" t="s">
        <v>520</v>
      </c>
      <c r="F165" s="484">
        <v>10000</v>
      </c>
      <c r="G165" s="484">
        <v>13000</v>
      </c>
      <c r="H165" s="484">
        <v>10000</v>
      </c>
    </row>
    <row r="166" spans="1:8" x14ac:dyDescent="0.25">
      <c r="A166" s="267" t="s">
        <v>277</v>
      </c>
      <c r="B166" s="489" t="s">
        <v>729</v>
      </c>
      <c r="C166" s="485" t="s">
        <v>308</v>
      </c>
      <c r="D166" s="483"/>
      <c r="E166" s="483"/>
      <c r="F166" s="487">
        <f>F167</f>
        <v>16000</v>
      </c>
      <c r="G166" s="487" t="e">
        <f t="shared" ref="G166" si="66">G167</f>
        <v>#REF!</v>
      </c>
      <c r="H166" s="487">
        <f>H167</f>
        <v>16000</v>
      </c>
    </row>
    <row r="167" spans="1:8" ht="31.5" x14ac:dyDescent="0.25">
      <c r="A167" s="539" t="s">
        <v>570</v>
      </c>
      <c r="B167" s="489" t="s">
        <v>729</v>
      </c>
      <c r="C167" s="485" t="s">
        <v>308</v>
      </c>
      <c r="D167" s="485" t="s">
        <v>424</v>
      </c>
      <c r="E167" s="485"/>
      <c r="F167" s="496">
        <f>F168+F173</f>
        <v>16000</v>
      </c>
      <c r="G167" s="496" t="e">
        <f>G168+G173</f>
        <v>#REF!</v>
      </c>
      <c r="H167" s="496">
        <f>H168+H173</f>
        <v>16000</v>
      </c>
    </row>
    <row r="168" spans="1:8" x14ac:dyDescent="0.25">
      <c r="A168" s="456" t="s">
        <v>425</v>
      </c>
      <c r="B168" s="489" t="s">
        <v>729</v>
      </c>
      <c r="C168" s="485" t="s">
        <v>308</v>
      </c>
      <c r="D168" s="485" t="s">
        <v>426</v>
      </c>
      <c r="E168" s="485"/>
      <c r="F168" s="487">
        <f>F169</f>
        <v>15000</v>
      </c>
      <c r="G168" s="487" t="e">
        <f>G169+#REF!</f>
        <v>#REF!</v>
      </c>
      <c r="H168" s="487">
        <f>H169</f>
        <v>15000</v>
      </c>
    </row>
    <row r="169" spans="1:8" x14ac:dyDescent="0.25">
      <c r="A169" s="269" t="s">
        <v>744</v>
      </c>
      <c r="B169" s="504" t="s">
        <v>729</v>
      </c>
      <c r="C169" s="485" t="s">
        <v>308</v>
      </c>
      <c r="D169" s="485" t="s">
        <v>571</v>
      </c>
      <c r="E169" s="485"/>
      <c r="F169" s="487">
        <f>F170</f>
        <v>15000</v>
      </c>
      <c r="G169" s="484">
        <f t="shared" ref="G169:G171" si="67">G170</f>
        <v>5000</v>
      </c>
      <c r="H169" s="487">
        <f>H170</f>
        <v>15000</v>
      </c>
    </row>
    <row r="170" spans="1:8" ht="63" x14ac:dyDescent="0.25">
      <c r="A170" s="294" t="s">
        <v>702</v>
      </c>
      <c r="B170" s="499" t="s">
        <v>729</v>
      </c>
      <c r="C170" s="483" t="s">
        <v>308</v>
      </c>
      <c r="D170" s="483" t="s">
        <v>427</v>
      </c>
      <c r="E170" s="483"/>
      <c r="F170" s="484">
        <f>F171</f>
        <v>15000</v>
      </c>
      <c r="G170" s="484">
        <f t="shared" si="67"/>
        <v>5000</v>
      </c>
      <c r="H170" s="484">
        <f>H171</f>
        <v>15000</v>
      </c>
    </row>
    <row r="171" spans="1:8" ht="31.5" x14ac:dyDescent="0.25">
      <c r="A171" s="230" t="s">
        <v>354</v>
      </c>
      <c r="B171" s="499" t="s">
        <v>729</v>
      </c>
      <c r="C171" s="483" t="s">
        <v>308</v>
      </c>
      <c r="D171" s="483" t="s">
        <v>427</v>
      </c>
      <c r="E171" s="483" t="s">
        <v>361</v>
      </c>
      <c r="F171" s="484">
        <f>F172</f>
        <v>15000</v>
      </c>
      <c r="G171" s="484">
        <f t="shared" si="67"/>
        <v>5000</v>
      </c>
      <c r="H171" s="484">
        <f>H172</f>
        <v>15000</v>
      </c>
    </row>
    <row r="172" spans="1:8" x14ac:dyDescent="0.25">
      <c r="A172" s="309" t="s">
        <v>331</v>
      </c>
      <c r="B172" s="499" t="s">
        <v>729</v>
      </c>
      <c r="C172" s="483" t="s">
        <v>308</v>
      </c>
      <c r="D172" s="483" t="s">
        <v>427</v>
      </c>
      <c r="E172" s="483" t="s">
        <v>520</v>
      </c>
      <c r="F172" s="484">
        <v>15000</v>
      </c>
      <c r="G172" s="484">
        <v>5000</v>
      </c>
      <c r="H172" s="484">
        <v>15000</v>
      </c>
    </row>
    <row r="173" spans="1:8" ht="63" x14ac:dyDescent="0.25">
      <c r="A173" s="267" t="s">
        <v>745</v>
      </c>
      <c r="B173" s="489" t="s">
        <v>729</v>
      </c>
      <c r="C173" s="503" t="s">
        <v>308</v>
      </c>
      <c r="D173" s="503" t="s">
        <v>505</v>
      </c>
      <c r="E173" s="485"/>
      <c r="F173" s="487">
        <f>F174</f>
        <v>1000</v>
      </c>
      <c r="G173" s="487">
        <f t="shared" ref="G173:G176" si="68">G174</f>
        <v>2000</v>
      </c>
      <c r="H173" s="487">
        <f>H174</f>
        <v>1000</v>
      </c>
    </row>
    <row r="174" spans="1:8" ht="63" x14ac:dyDescent="0.25">
      <c r="A174" s="269" t="s">
        <v>746</v>
      </c>
      <c r="B174" s="504" t="s">
        <v>729</v>
      </c>
      <c r="C174" s="503" t="s">
        <v>308</v>
      </c>
      <c r="D174" s="503" t="s">
        <v>608</v>
      </c>
      <c r="E174" s="485"/>
      <c r="F174" s="487">
        <f>F175</f>
        <v>1000</v>
      </c>
      <c r="G174" s="484">
        <f t="shared" si="68"/>
        <v>2000</v>
      </c>
      <c r="H174" s="487">
        <f>H175</f>
        <v>1000</v>
      </c>
    </row>
    <row r="175" spans="1:8" ht="63" x14ac:dyDescent="0.25">
      <c r="A175" s="294" t="s">
        <v>702</v>
      </c>
      <c r="B175" s="499" t="s">
        <v>729</v>
      </c>
      <c r="C175" s="507" t="s">
        <v>308</v>
      </c>
      <c r="D175" s="507" t="s">
        <v>506</v>
      </c>
      <c r="E175" s="483"/>
      <c r="F175" s="484">
        <f>F176</f>
        <v>1000</v>
      </c>
      <c r="G175" s="484">
        <f t="shared" si="68"/>
        <v>2000</v>
      </c>
      <c r="H175" s="484">
        <f>H176</f>
        <v>1000</v>
      </c>
    </row>
    <row r="176" spans="1:8" ht="31.5" x14ac:dyDescent="0.25">
      <c r="A176" s="230" t="s">
        <v>354</v>
      </c>
      <c r="B176" s="499" t="s">
        <v>729</v>
      </c>
      <c r="C176" s="483" t="s">
        <v>308</v>
      </c>
      <c r="D176" s="483" t="s">
        <v>506</v>
      </c>
      <c r="E176" s="483" t="s">
        <v>361</v>
      </c>
      <c r="F176" s="484">
        <f>F177</f>
        <v>1000</v>
      </c>
      <c r="G176" s="484">
        <f t="shared" si="68"/>
        <v>2000</v>
      </c>
      <c r="H176" s="484">
        <f>H177</f>
        <v>1000</v>
      </c>
    </row>
    <row r="177" spans="1:10" x14ac:dyDescent="0.25">
      <c r="A177" s="309" t="s">
        <v>331</v>
      </c>
      <c r="B177" s="499" t="s">
        <v>729</v>
      </c>
      <c r="C177" s="483" t="s">
        <v>308</v>
      </c>
      <c r="D177" s="483" t="s">
        <v>506</v>
      </c>
      <c r="E177" s="483" t="s">
        <v>520</v>
      </c>
      <c r="F177" s="484">
        <v>1000</v>
      </c>
      <c r="G177" s="484">
        <v>2000</v>
      </c>
      <c r="H177" s="484">
        <v>1000</v>
      </c>
    </row>
    <row r="178" spans="1:10" x14ac:dyDescent="0.25">
      <c r="A178" s="267" t="s">
        <v>109</v>
      </c>
      <c r="B178" s="489" t="s">
        <v>729</v>
      </c>
      <c r="C178" s="485" t="s">
        <v>110</v>
      </c>
      <c r="D178" s="483"/>
      <c r="E178" s="483"/>
      <c r="F178" s="487">
        <f>F179</f>
        <v>1781270</v>
      </c>
      <c r="G178" s="487" t="e">
        <f t="shared" ref="G178:G179" si="69">G179</f>
        <v>#REF!</v>
      </c>
      <c r="H178" s="487">
        <f>H179</f>
        <v>1531270</v>
      </c>
    </row>
    <row r="179" spans="1:10" x14ac:dyDescent="0.25">
      <c r="A179" s="539" t="s">
        <v>111</v>
      </c>
      <c r="B179" s="489" t="s">
        <v>729</v>
      </c>
      <c r="C179" s="485" t="s">
        <v>112</v>
      </c>
      <c r="D179" s="483"/>
      <c r="E179" s="483"/>
      <c r="F179" s="487">
        <f>F180</f>
        <v>1781270</v>
      </c>
      <c r="G179" s="487" t="e">
        <f t="shared" si="69"/>
        <v>#REF!</v>
      </c>
      <c r="H179" s="487">
        <f>H180</f>
        <v>1531270</v>
      </c>
    </row>
    <row r="180" spans="1:10" ht="31.5" x14ac:dyDescent="0.25">
      <c r="A180" s="539" t="s">
        <v>570</v>
      </c>
      <c r="B180" s="489" t="s">
        <v>729</v>
      </c>
      <c r="C180" s="485" t="s">
        <v>112</v>
      </c>
      <c r="D180" s="485" t="s">
        <v>424</v>
      </c>
      <c r="E180" s="483"/>
      <c r="F180" s="487">
        <f>F181+F193+F200</f>
        <v>1781270</v>
      </c>
      <c r="G180" s="487" t="e">
        <f>G181+G193</f>
        <v>#REF!</v>
      </c>
      <c r="H180" s="487">
        <f>H181+H193+H200</f>
        <v>1531270</v>
      </c>
    </row>
    <row r="181" spans="1:10" ht="31.5" x14ac:dyDescent="0.25">
      <c r="A181" s="539" t="s">
        <v>429</v>
      </c>
      <c r="B181" s="489" t="s">
        <v>729</v>
      </c>
      <c r="C181" s="485" t="s">
        <v>112</v>
      </c>
      <c r="D181" s="485" t="s">
        <v>430</v>
      </c>
      <c r="E181" s="485"/>
      <c r="F181" s="487">
        <f>F182</f>
        <v>1515397</v>
      </c>
      <c r="G181" s="487" t="e">
        <f>G182+#REF!</f>
        <v>#REF!</v>
      </c>
      <c r="H181" s="487">
        <f>H182</f>
        <v>1265397</v>
      </c>
    </row>
    <row r="182" spans="1:10" ht="31.5" x14ac:dyDescent="0.25">
      <c r="A182" s="539" t="s">
        <v>573</v>
      </c>
      <c r="B182" s="504" t="s">
        <v>729</v>
      </c>
      <c r="C182" s="485" t="s">
        <v>112</v>
      </c>
      <c r="D182" s="485" t="s">
        <v>574</v>
      </c>
      <c r="E182" s="485"/>
      <c r="F182" s="487">
        <f>F183+F187+F190</f>
        <v>1515397</v>
      </c>
      <c r="G182" s="484">
        <f t="shared" ref="G182" si="70">G183+G187+G190</f>
        <v>395014.51</v>
      </c>
      <c r="H182" s="487">
        <f>H183+H187+H190</f>
        <v>1265397</v>
      </c>
    </row>
    <row r="183" spans="1:10" x14ac:dyDescent="0.25">
      <c r="A183" s="200" t="s">
        <v>531</v>
      </c>
      <c r="B183" s="499" t="s">
        <v>729</v>
      </c>
      <c r="C183" s="483" t="s">
        <v>112</v>
      </c>
      <c r="D183" s="483" t="s">
        <v>431</v>
      </c>
      <c r="E183" s="483" t="s">
        <v>575</v>
      </c>
      <c r="F183" s="484">
        <f>F184+F185+F186</f>
        <v>1106100</v>
      </c>
      <c r="G183" s="484">
        <f t="shared" ref="G183" si="71">G184+G185+G186</f>
        <v>369014.51</v>
      </c>
      <c r="H183" s="484">
        <f>H184+H185+H186</f>
        <v>956100</v>
      </c>
    </row>
    <row r="184" spans="1:10" x14ac:dyDescent="0.25">
      <c r="A184" s="309" t="s">
        <v>533</v>
      </c>
      <c r="B184" s="499" t="s">
        <v>729</v>
      </c>
      <c r="C184" s="483" t="s">
        <v>112</v>
      </c>
      <c r="D184" s="483" t="s">
        <v>431</v>
      </c>
      <c r="E184" s="483" t="s">
        <v>534</v>
      </c>
      <c r="F184" s="484">
        <v>848600</v>
      </c>
      <c r="G184" s="484">
        <v>280414.51</v>
      </c>
      <c r="H184" s="484">
        <v>748600</v>
      </c>
    </row>
    <row r="185" spans="1:10" ht="47.25" x14ac:dyDescent="0.25">
      <c r="A185" s="309" t="s">
        <v>125</v>
      </c>
      <c r="B185" s="499" t="s">
        <v>729</v>
      </c>
      <c r="C185" s="497" t="s">
        <v>112</v>
      </c>
      <c r="D185" s="483" t="s">
        <v>432</v>
      </c>
      <c r="E185" s="497" t="s">
        <v>609</v>
      </c>
      <c r="F185" s="498">
        <v>1500</v>
      </c>
      <c r="G185" s="498">
        <v>4000</v>
      </c>
      <c r="H185" s="498">
        <v>1500</v>
      </c>
    </row>
    <row r="186" spans="1:10" ht="47.25" x14ac:dyDescent="0.25">
      <c r="A186" s="309" t="s">
        <v>535</v>
      </c>
      <c r="B186" s="499" t="s">
        <v>729</v>
      </c>
      <c r="C186" s="483" t="s">
        <v>112</v>
      </c>
      <c r="D186" s="483" t="s">
        <v>431</v>
      </c>
      <c r="E186" s="483" t="s">
        <v>536</v>
      </c>
      <c r="F186" s="484">
        <v>256000</v>
      </c>
      <c r="G186" s="484">
        <v>84600</v>
      </c>
      <c r="H186" s="484">
        <v>206000</v>
      </c>
    </row>
    <row r="187" spans="1:10" ht="31.5" x14ac:dyDescent="0.25">
      <c r="A187" s="200" t="s">
        <v>518</v>
      </c>
      <c r="B187" s="499" t="s">
        <v>729</v>
      </c>
      <c r="C187" s="483" t="s">
        <v>112</v>
      </c>
      <c r="D187" s="483" t="s">
        <v>432</v>
      </c>
      <c r="E187" s="483" t="s">
        <v>361</v>
      </c>
      <c r="F187" s="484">
        <f>F188+F189</f>
        <v>408297</v>
      </c>
      <c r="G187" s="484">
        <f t="shared" ref="G187" si="72">G188</f>
        <v>25000</v>
      </c>
      <c r="H187" s="484">
        <f>H188+H189</f>
        <v>308297</v>
      </c>
    </row>
    <row r="188" spans="1:10" x14ac:dyDescent="0.25">
      <c r="A188" s="309" t="s">
        <v>331</v>
      </c>
      <c r="B188" s="499" t="s">
        <v>729</v>
      </c>
      <c r="C188" s="483" t="s">
        <v>112</v>
      </c>
      <c r="D188" s="483" t="s">
        <v>432</v>
      </c>
      <c r="E188" s="483" t="s">
        <v>520</v>
      </c>
      <c r="F188" s="484">
        <v>59000</v>
      </c>
      <c r="G188" s="484">
        <v>25000</v>
      </c>
      <c r="H188" s="484">
        <v>59000</v>
      </c>
    </row>
    <row r="189" spans="1:10" x14ac:dyDescent="0.25">
      <c r="A189" s="230" t="s">
        <v>733</v>
      </c>
      <c r="B189" s="499" t="s">
        <v>729</v>
      </c>
      <c r="C189" s="491" t="s">
        <v>90</v>
      </c>
      <c r="D189" s="483" t="s">
        <v>432</v>
      </c>
      <c r="E189" s="491" t="s">
        <v>732</v>
      </c>
      <c r="F189" s="492">
        <v>349297</v>
      </c>
      <c r="G189" s="492">
        <v>310600</v>
      </c>
      <c r="H189" s="492">
        <v>249297</v>
      </c>
      <c r="I189" s="151"/>
      <c r="J189" s="151"/>
    </row>
    <row r="190" spans="1:10" x14ac:dyDescent="0.25">
      <c r="A190" s="230" t="s">
        <v>373</v>
      </c>
      <c r="B190" s="499" t="s">
        <v>729</v>
      </c>
      <c r="C190" s="483" t="s">
        <v>112</v>
      </c>
      <c r="D190" s="483" t="s">
        <v>432</v>
      </c>
      <c r="E190" s="483" t="s">
        <v>521</v>
      </c>
      <c r="F190" s="484">
        <f>F191+F192</f>
        <v>1000</v>
      </c>
      <c r="G190" s="484">
        <f>G191+G192</f>
        <v>1000</v>
      </c>
      <c r="H190" s="484">
        <f>H191+H192</f>
        <v>1000</v>
      </c>
    </row>
    <row r="191" spans="1:10" hidden="1" x14ac:dyDescent="0.25">
      <c r="A191" s="309" t="s">
        <v>522</v>
      </c>
      <c r="B191" s="499" t="s">
        <v>729</v>
      </c>
      <c r="C191" s="483" t="s">
        <v>112</v>
      </c>
      <c r="D191" s="483" t="s">
        <v>432</v>
      </c>
      <c r="E191" s="483" t="s">
        <v>523</v>
      </c>
      <c r="F191" s="484"/>
      <c r="G191" s="484"/>
      <c r="H191" s="484"/>
    </row>
    <row r="192" spans="1:10" x14ac:dyDescent="0.25">
      <c r="A192" s="309" t="s">
        <v>275</v>
      </c>
      <c r="B192" s="499" t="s">
        <v>729</v>
      </c>
      <c r="C192" s="483" t="s">
        <v>112</v>
      </c>
      <c r="D192" s="483" t="s">
        <v>503</v>
      </c>
      <c r="E192" s="483" t="s">
        <v>524</v>
      </c>
      <c r="F192" s="484">
        <v>1000</v>
      </c>
      <c r="G192" s="484">
        <v>1000</v>
      </c>
      <c r="H192" s="484">
        <v>1000</v>
      </c>
    </row>
    <row r="193" spans="1:8" x14ac:dyDescent="0.25">
      <c r="A193" s="539" t="s">
        <v>434</v>
      </c>
      <c r="B193" s="489" t="s">
        <v>729</v>
      </c>
      <c r="C193" s="485" t="s">
        <v>112</v>
      </c>
      <c r="D193" s="485" t="s">
        <v>435</v>
      </c>
      <c r="E193" s="485"/>
      <c r="F193" s="487">
        <f>F194</f>
        <v>265873</v>
      </c>
      <c r="G193" s="487">
        <f t="shared" ref="G193" si="73">G194</f>
        <v>231447.62</v>
      </c>
      <c r="H193" s="487">
        <f>H194</f>
        <v>265873</v>
      </c>
    </row>
    <row r="194" spans="1:8" ht="31.5" x14ac:dyDescent="0.25">
      <c r="A194" s="539" t="s">
        <v>576</v>
      </c>
      <c r="B194" s="489" t="s">
        <v>729</v>
      </c>
      <c r="C194" s="485" t="s">
        <v>112</v>
      </c>
      <c r="D194" s="485" t="s">
        <v>577</v>
      </c>
      <c r="E194" s="485"/>
      <c r="F194" s="487">
        <f>F195+F198</f>
        <v>265873</v>
      </c>
      <c r="G194" s="487">
        <f t="shared" ref="G194" si="74">G195+G198</f>
        <v>231447.62</v>
      </c>
      <c r="H194" s="487">
        <f>H195+H198</f>
        <v>265873</v>
      </c>
    </row>
    <row r="195" spans="1:8" x14ac:dyDescent="0.25">
      <c r="A195" s="200" t="s">
        <v>531</v>
      </c>
      <c r="B195" s="499" t="s">
        <v>729</v>
      </c>
      <c r="C195" s="483" t="s">
        <v>112</v>
      </c>
      <c r="D195" s="483" t="s">
        <v>436</v>
      </c>
      <c r="E195" s="483" t="s">
        <v>575</v>
      </c>
      <c r="F195" s="484">
        <f>F196+F197</f>
        <v>265873</v>
      </c>
      <c r="G195" s="484">
        <f t="shared" ref="G195" si="75">G196+G197</f>
        <v>229447.62</v>
      </c>
      <c r="H195" s="484">
        <f>H196+H197</f>
        <v>265873</v>
      </c>
    </row>
    <row r="196" spans="1:8" x14ac:dyDescent="0.25">
      <c r="A196" s="309" t="s">
        <v>533</v>
      </c>
      <c r="B196" s="499" t="s">
        <v>729</v>
      </c>
      <c r="C196" s="483" t="s">
        <v>112</v>
      </c>
      <c r="D196" s="483" t="s">
        <v>436</v>
      </c>
      <c r="E196" s="483" t="s">
        <v>534</v>
      </c>
      <c r="F196" s="484">
        <v>205039</v>
      </c>
      <c r="G196" s="484">
        <v>176247.62</v>
      </c>
      <c r="H196" s="484">
        <v>205039</v>
      </c>
    </row>
    <row r="197" spans="1:8" ht="47.25" x14ac:dyDescent="0.25">
      <c r="A197" s="309" t="s">
        <v>535</v>
      </c>
      <c r="B197" s="499" t="s">
        <v>729</v>
      </c>
      <c r="C197" s="483" t="s">
        <v>112</v>
      </c>
      <c r="D197" s="483" t="s">
        <v>436</v>
      </c>
      <c r="E197" s="483" t="s">
        <v>536</v>
      </c>
      <c r="F197" s="484">
        <v>60834</v>
      </c>
      <c r="G197" s="484">
        <v>53200</v>
      </c>
      <c r="H197" s="484">
        <v>60834</v>
      </c>
    </row>
    <row r="198" spans="1:8" ht="31.5" hidden="1" x14ac:dyDescent="0.25">
      <c r="A198" s="200" t="s">
        <v>518</v>
      </c>
      <c r="B198" s="499" t="s">
        <v>729</v>
      </c>
      <c r="C198" s="483" t="s">
        <v>112</v>
      </c>
      <c r="D198" s="483" t="s">
        <v>437</v>
      </c>
      <c r="E198" s="483" t="s">
        <v>361</v>
      </c>
      <c r="F198" s="484">
        <f>F199</f>
        <v>0</v>
      </c>
      <c r="G198" s="484">
        <f t="shared" ref="G198" si="76">G199</f>
        <v>2000</v>
      </c>
      <c r="H198" s="484">
        <f>H199</f>
        <v>0</v>
      </c>
    </row>
    <row r="199" spans="1:8" hidden="1" x14ac:dyDescent="0.25">
      <c r="A199" s="309" t="s">
        <v>331</v>
      </c>
      <c r="B199" s="499" t="s">
        <v>729</v>
      </c>
      <c r="C199" s="483" t="s">
        <v>112</v>
      </c>
      <c r="D199" s="483" t="s">
        <v>437</v>
      </c>
      <c r="E199" s="483" t="s">
        <v>520</v>
      </c>
      <c r="F199" s="484">
        <v>0</v>
      </c>
      <c r="G199" s="484">
        <v>2000</v>
      </c>
      <c r="H199" s="484">
        <v>0</v>
      </c>
    </row>
    <row r="200" spans="1:8" x14ac:dyDescent="0.25">
      <c r="A200" s="546" t="s">
        <v>712</v>
      </c>
      <c r="B200" s="489" t="s">
        <v>729</v>
      </c>
      <c r="C200" s="485" t="s">
        <v>112</v>
      </c>
      <c r="D200" s="485" t="s">
        <v>710</v>
      </c>
      <c r="E200" s="485"/>
      <c r="F200" s="487">
        <f>F201</f>
        <v>0</v>
      </c>
      <c r="G200" s="487">
        <f t="shared" ref="G200" si="77">G201+G213</f>
        <v>149200</v>
      </c>
      <c r="H200" s="487">
        <f>H201</f>
        <v>0</v>
      </c>
    </row>
    <row r="201" spans="1:8" ht="110.25" x14ac:dyDescent="0.25">
      <c r="A201" s="547" t="s">
        <v>751</v>
      </c>
      <c r="B201" s="499" t="s">
        <v>729</v>
      </c>
      <c r="C201" s="483" t="s">
        <v>112</v>
      </c>
      <c r="D201" s="483" t="s">
        <v>752</v>
      </c>
      <c r="E201" s="483"/>
      <c r="F201" s="484">
        <f>F202</f>
        <v>0</v>
      </c>
      <c r="G201" s="484">
        <f t="shared" ref="G201:G203" si="78">G202</f>
        <v>10000</v>
      </c>
      <c r="H201" s="484">
        <f>H202</f>
        <v>0</v>
      </c>
    </row>
    <row r="202" spans="1:8" ht="63" x14ac:dyDescent="0.25">
      <c r="A202" s="294" t="s">
        <v>702</v>
      </c>
      <c r="B202" s="499" t="s">
        <v>729</v>
      </c>
      <c r="C202" s="483" t="s">
        <v>112</v>
      </c>
      <c r="D202" s="483" t="s">
        <v>711</v>
      </c>
      <c r="E202" s="483"/>
      <c r="F202" s="484">
        <f>F203</f>
        <v>0</v>
      </c>
      <c r="G202" s="484">
        <f t="shared" si="78"/>
        <v>10000</v>
      </c>
      <c r="H202" s="484">
        <f>H203</f>
        <v>0</v>
      </c>
    </row>
    <row r="203" spans="1:8" ht="31.5" x14ac:dyDescent="0.25">
      <c r="A203" s="230" t="s">
        <v>354</v>
      </c>
      <c r="B203" s="499" t="s">
        <v>729</v>
      </c>
      <c r="C203" s="483" t="s">
        <v>112</v>
      </c>
      <c r="D203" s="483" t="s">
        <v>711</v>
      </c>
      <c r="E203" s="483" t="s">
        <v>361</v>
      </c>
      <c r="F203" s="484">
        <f>F204</f>
        <v>0</v>
      </c>
      <c r="G203" s="484">
        <f t="shared" si="78"/>
        <v>10000</v>
      </c>
      <c r="H203" s="484">
        <f>H204</f>
        <v>0</v>
      </c>
    </row>
    <row r="204" spans="1:8" x14ac:dyDescent="0.25">
      <c r="A204" s="309" t="s">
        <v>331</v>
      </c>
      <c r="B204" s="499" t="s">
        <v>729</v>
      </c>
      <c r="C204" s="483" t="s">
        <v>112</v>
      </c>
      <c r="D204" s="483" t="s">
        <v>711</v>
      </c>
      <c r="E204" s="483" t="s">
        <v>520</v>
      </c>
      <c r="F204" s="484">
        <v>0</v>
      </c>
      <c r="G204" s="484">
        <v>10000</v>
      </c>
      <c r="H204" s="484">
        <v>0</v>
      </c>
    </row>
    <row r="205" spans="1:8" x14ac:dyDescent="0.25">
      <c r="A205" s="267" t="s">
        <v>348</v>
      </c>
      <c r="B205" s="489" t="s">
        <v>729</v>
      </c>
      <c r="C205" s="485" t="s">
        <v>613</v>
      </c>
      <c r="D205" s="485"/>
      <c r="E205" s="485"/>
      <c r="F205" s="487">
        <f t="shared" ref="F205:H217" si="79">F206</f>
        <v>237204.6</v>
      </c>
      <c r="G205" s="487">
        <f t="shared" si="79"/>
        <v>139200</v>
      </c>
      <c r="H205" s="487">
        <f t="shared" si="79"/>
        <v>237204.6</v>
      </c>
    </row>
    <row r="206" spans="1:8" x14ac:dyDescent="0.25">
      <c r="A206" s="456" t="s">
        <v>219</v>
      </c>
      <c r="B206" s="489" t="s">
        <v>729</v>
      </c>
      <c r="C206" s="485" t="s">
        <v>222</v>
      </c>
      <c r="D206" s="485"/>
      <c r="E206" s="485"/>
      <c r="F206" s="487">
        <f t="shared" si="79"/>
        <v>237204.6</v>
      </c>
      <c r="G206" s="487">
        <f t="shared" si="79"/>
        <v>139200</v>
      </c>
      <c r="H206" s="487">
        <f t="shared" si="79"/>
        <v>237204.6</v>
      </c>
    </row>
    <row r="207" spans="1:8" ht="31.5" x14ac:dyDescent="0.25">
      <c r="A207" s="287" t="s">
        <v>612</v>
      </c>
      <c r="B207" s="489" t="s">
        <v>729</v>
      </c>
      <c r="C207" s="485" t="s">
        <v>222</v>
      </c>
      <c r="D207" s="485" t="s">
        <v>365</v>
      </c>
      <c r="E207" s="485"/>
      <c r="F207" s="487">
        <f t="shared" si="79"/>
        <v>237204.6</v>
      </c>
      <c r="G207" s="487">
        <f t="shared" si="79"/>
        <v>139200</v>
      </c>
      <c r="H207" s="487">
        <f t="shared" si="79"/>
        <v>237204.6</v>
      </c>
    </row>
    <row r="208" spans="1:8" x14ac:dyDescent="0.25">
      <c r="A208" s="441" t="s">
        <v>492</v>
      </c>
      <c r="B208" s="489" t="s">
        <v>729</v>
      </c>
      <c r="C208" s="485" t="s">
        <v>222</v>
      </c>
      <c r="D208" s="485" t="s">
        <v>494</v>
      </c>
      <c r="E208" s="485"/>
      <c r="F208" s="487">
        <f t="shared" si="79"/>
        <v>237204.6</v>
      </c>
      <c r="G208" s="487">
        <f t="shared" si="79"/>
        <v>139200</v>
      </c>
      <c r="H208" s="487">
        <f t="shared" si="79"/>
        <v>237204.6</v>
      </c>
    </row>
    <row r="209" spans="1:8" ht="31.5" x14ac:dyDescent="0.25">
      <c r="A209" s="545" t="s">
        <v>611</v>
      </c>
      <c r="B209" s="504" t="s">
        <v>729</v>
      </c>
      <c r="C209" s="485" t="s">
        <v>222</v>
      </c>
      <c r="D209" s="485" t="s">
        <v>614</v>
      </c>
      <c r="E209" s="485"/>
      <c r="F209" s="487">
        <f t="shared" si="79"/>
        <v>237204.6</v>
      </c>
      <c r="G209" s="484">
        <f t="shared" si="79"/>
        <v>139200</v>
      </c>
      <c r="H209" s="487">
        <f t="shared" si="79"/>
        <v>237204.6</v>
      </c>
    </row>
    <row r="210" spans="1:8" ht="47.25" x14ac:dyDescent="0.25">
      <c r="A210" s="268" t="s">
        <v>493</v>
      </c>
      <c r="B210" s="499" t="s">
        <v>729</v>
      </c>
      <c r="C210" s="483" t="s">
        <v>222</v>
      </c>
      <c r="D210" s="483" t="s">
        <v>495</v>
      </c>
      <c r="E210" s="483" t="s">
        <v>616</v>
      </c>
      <c r="F210" s="484">
        <f t="shared" si="79"/>
        <v>237204.6</v>
      </c>
      <c r="G210" s="484">
        <f t="shared" si="79"/>
        <v>139200</v>
      </c>
      <c r="H210" s="484">
        <f t="shared" si="79"/>
        <v>237204.6</v>
      </c>
    </row>
    <row r="211" spans="1:8" ht="47.25" x14ac:dyDescent="0.25">
      <c r="A211" s="268" t="s">
        <v>617</v>
      </c>
      <c r="B211" s="499" t="s">
        <v>729</v>
      </c>
      <c r="C211" s="483" t="s">
        <v>222</v>
      </c>
      <c r="D211" s="483" t="s">
        <v>495</v>
      </c>
      <c r="E211" s="483" t="s">
        <v>615</v>
      </c>
      <c r="F211" s="484">
        <v>237204.6</v>
      </c>
      <c r="G211" s="484">
        <v>139200</v>
      </c>
      <c r="H211" s="484">
        <v>237204.6</v>
      </c>
    </row>
    <row r="212" spans="1:8" x14ac:dyDescent="0.25">
      <c r="A212" s="269" t="s">
        <v>686</v>
      </c>
      <c r="B212" s="489" t="s">
        <v>729</v>
      </c>
      <c r="C212" s="485" t="s">
        <v>747</v>
      </c>
      <c r="D212" s="485"/>
      <c r="E212" s="485"/>
      <c r="F212" s="487">
        <f t="shared" si="79"/>
        <v>3000</v>
      </c>
      <c r="G212" s="487">
        <f t="shared" si="79"/>
        <v>139200</v>
      </c>
      <c r="H212" s="487">
        <f t="shared" si="79"/>
        <v>3000</v>
      </c>
    </row>
    <row r="213" spans="1:8" x14ac:dyDescent="0.25">
      <c r="A213" s="269" t="s">
        <v>748</v>
      </c>
      <c r="B213" s="489" t="s">
        <v>729</v>
      </c>
      <c r="C213" s="485" t="s">
        <v>448</v>
      </c>
      <c r="D213" s="485"/>
      <c r="E213" s="485"/>
      <c r="F213" s="487">
        <f t="shared" si="79"/>
        <v>3000</v>
      </c>
      <c r="G213" s="487">
        <f t="shared" si="79"/>
        <v>139200</v>
      </c>
      <c r="H213" s="487">
        <f t="shared" si="79"/>
        <v>3000</v>
      </c>
    </row>
    <row r="214" spans="1:8" ht="31.5" x14ac:dyDescent="0.25">
      <c r="A214" s="441" t="s">
        <v>605</v>
      </c>
      <c r="B214" s="489" t="s">
        <v>729</v>
      </c>
      <c r="C214" s="485" t="s">
        <v>448</v>
      </c>
      <c r="D214" s="485" t="s">
        <v>424</v>
      </c>
      <c r="E214" s="485"/>
      <c r="F214" s="487">
        <f t="shared" si="79"/>
        <v>3000</v>
      </c>
      <c r="G214" s="487">
        <f t="shared" si="79"/>
        <v>139200</v>
      </c>
      <c r="H214" s="487">
        <f t="shared" si="79"/>
        <v>3000</v>
      </c>
    </row>
    <row r="215" spans="1:8" ht="31.5" x14ac:dyDescent="0.25">
      <c r="A215" s="441" t="s">
        <v>444</v>
      </c>
      <c r="B215" s="489" t="s">
        <v>729</v>
      </c>
      <c r="C215" s="485" t="s">
        <v>448</v>
      </c>
      <c r="D215" s="485" t="s">
        <v>445</v>
      </c>
      <c r="E215" s="485"/>
      <c r="F215" s="487">
        <f t="shared" si="79"/>
        <v>3000</v>
      </c>
      <c r="G215" s="487">
        <f t="shared" si="79"/>
        <v>139200</v>
      </c>
      <c r="H215" s="487">
        <f t="shared" si="79"/>
        <v>3000</v>
      </c>
    </row>
    <row r="216" spans="1:8" ht="47.25" x14ac:dyDescent="0.25">
      <c r="A216" s="267" t="s">
        <v>749</v>
      </c>
      <c r="B216" s="504" t="s">
        <v>729</v>
      </c>
      <c r="C216" s="485" t="s">
        <v>448</v>
      </c>
      <c r="D216" s="485" t="s">
        <v>750</v>
      </c>
      <c r="E216" s="485"/>
      <c r="F216" s="487">
        <f t="shared" si="79"/>
        <v>3000</v>
      </c>
      <c r="G216" s="484">
        <f t="shared" si="79"/>
        <v>139200</v>
      </c>
      <c r="H216" s="487">
        <f t="shared" si="79"/>
        <v>3000</v>
      </c>
    </row>
    <row r="217" spans="1:8" ht="63" x14ac:dyDescent="0.25">
      <c r="A217" s="294" t="s">
        <v>702</v>
      </c>
      <c r="B217" s="499" t="s">
        <v>729</v>
      </c>
      <c r="C217" s="483" t="s">
        <v>448</v>
      </c>
      <c r="D217" s="483" t="s">
        <v>446</v>
      </c>
      <c r="E217" s="483"/>
      <c r="F217" s="484">
        <f t="shared" si="79"/>
        <v>3000</v>
      </c>
      <c r="G217" s="484">
        <f t="shared" si="79"/>
        <v>139200</v>
      </c>
      <c r="H217" s="484">
        <f t="shared" si="79"/>
        <v>3000</v>
      </c>
    </row>
    <row r="218" spans="1:8" ht="31.5" x14ac:dyDescent="0.25">
      <c r="A218" s="230" t="s">
        <v>354</v>
      </c>
      <c r="B218" s="499" t="s">
        <v>729</v>
      </c>
      <c r="C218" s="483" t="s">
        <v>448</v>
      </c>
      <c r="D218" s="483" t="s">
        <v>446</v>
      </c>
      <c r="E218" s="483" t="s">
        <v>361</v>
      </c>
      <c r="F218" s="484">
        <f>F219</f>
        <v>3000</v>
      </c>
      <c r="G218" s="484">
        <v>139200</v>
      </c>
      <c r="H218" s="484">
        <f>H219</f>
        <v>3000</v>
      </c>
    </row>
    <row r="219" spans="1:8" x14ac:dyDescent="0.25">
      <c r="A219" s="309" t="s">
        <v>331</v>
      </c>
      <c r="B219" s="499" t="s">
        <v>729</v>
      </c>
      <c r="C219" s="483" t="s">
        <v>448</v>
      </c>
      <c r="D219" s="483" t="s">
        <v>446</v>
      </c>
      <c r="E219" s="483" t="s">
        <v>520</v>
      </c>
      <c r="F219" s="484">
        <v>3000</v>
      </c>
      <c r="G219" s="484"/>
      <c r="H219" s="484">
        <v>3000</v>
      </c>
    </row>
    <row r="220" spans="1:8" x14ac:dyDescent="0.25">
      <c r="A220" s="539" t="s">
        <v>610</v>
      </c>
      <c r="B220" s="454"/>
      <c r="C220" s="485"/>
      <c r="D220" s="485"/>
      <c r="E220" s="485"/>
      <c r="F220" s="487">
        <f>F212+F205+F178+F152+F123+F90+F58+F50+F12</f>
        <v>8437070</v>
      </c>
      <c r="G220" s="487" t="e">
        <f>G178+G152+G123+G90+G58+G50+G12+G205</f>
        <v>#REF!</v>
      </c>
      <c r="H220" s="487">
        <f>H212+H205+H178+H152+H123+H90+H58+H50+H12</f>
        <v>6687020</v>
      </c>
    </row>
    <row r="224" spans="1:8" ht="18.75" x14ac:dyDescent="0.3">
      <c r="A224" s="266" t="s">
        <v>656</v>
      </c>
      <c r="F224" s="500" t="s">
        <v>657</v>
      </c>
    </row>
  </sheetData>
  <mergeCells count="11">
    <mergeCell ref="C3:I3"/>
    <mergeCell ref="A7:H7"/>
    <mergeCell ref="A9:A10"/>
    <mergeCell ref="B9:B10"/>
    <mergeCell ref="C9:C10"/>
    <mergeCell ref="D9:D10"/>
    <mergeCell ref="E9:E10"/>
    <mergeCell ref="F9:F10"/>
    <mergeCell ref="G9:G10"/>
    <mergeCell ref="H9:H10"/>
    <mergeCell ref="A6:H6"/>
  </mergeCells>
  <pageMargins left="0.70866141732283472" right="0.70866141732283472" top="0.74803149606299213" bottom="0.74803149606299213" header="0.31496062992125984" footer="0.31496062992125984"/>
  <pageSetup paperSize="9" scale="5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C9" sqref="C9:E9"/>
    </sheetView>
  </sheetViews>
  <sheetFormatPr defaultRowHeight="18.75" x14ac:dyDescent="0.3"/>
  <cols>
    <col min="1" max="1" width="58" style="50" customWidth="1"/>
    <col min="2" max="2" width="34.85546875" style="50" customWidth="1"/>
    <col min="3" max="3" width="22.28515625" style="52" customWidth="1"/>
    <col min="4" max="4" width="23" style="52" customWidth="1"/>
    <col min="5" max="5" width="23.42578125" style="52" customWidth="1"/>
  </cols>
  <sheetData>
    <row r="1" spans="1:6" x14ac:dyDescent="0.3">
      <c r="C1" s="51" t="s">
        <v>757</v>
      </c>
      <c r="D1" s="236"/>
    </row>
    <row r="2" spans="1:6" x14ac:dyDescent="0.3">
      <c r="C2" s="51" t="s">
        <v>780</v>
      </c>
      <c r="D2" s="605" t="s">
        <v>779</v>
      </c>
      <c r="E2" s="605"/>
      <c r="F2" s="606"/>
    </row>
    <row r="3" spans="1:6" x14ac:dyDescent="0.3">
      <c r="B3" s="593" t="s">
        <v>758</v>
      </c>
      <c r="C3" s="593"/>
      <c r="D3" s="593"/>
      <c r="E3" s="593"/>
      <c r="F3" s="593"/>
    </row>
    <row r="4" spans="1:6" x14ac:dyDescent="0.3">
      <c r="C4" s="51"/>
      <c r="D4" s="228" t="s">
        <v>671</v>
      </c>
    </row>
    <row r="6" spans="1:6" ht="47.25" customHeight="1" x14ac:dyDescent="0.25">
      <c r="A6" s="591" t="s">
        <v>759</v>
      </c>
      <c r="B6" s="591"/>
      <c r="C6" s="591"/>
      <c r="D6" s="591"/>
      <c r="E6" s="591"/>
    </row>
    <row r="7" spans="1:6" ht="15.75" customHeight="1" x14ac:dyDescent="0.25">
      <c r="A7" s="591"/>
      <c r="B7" s="591"/>
      <c r="C7" s="591"/>
      <c r="D7" s="591"/>
      <c r="E7" s="591"/>
    </row>
    <row r="8" spans="1:6" ht="15.75" customHeight="1" x14ac:dyDescent="0.25">
      <c r="A8" s="592"/>
      <c r="B8" s="592"/>
      <c r="C8" s="592"/>
      <c r="D8" s="592"/>
      <c r="E8" s="592"/>
    </row>
    <row r="9" spans="1:6" s="63" customFormat="1" ht="35.25" customHeight="1" x14ac:dyDescent="0.25">
      <c r="A9" s="590" t="s">
        <v>159</v>
      </c>
      <c r="B9" s="590" t="s">
        <v>160</v>
      </c>
      <c r="C9" s="589" t="s">
        <v>161</v>
      </c>
      <c r="D9" s="589"/>
      <c r="E9" s="589"/>
    </row>
    <row r="10" spans="1:6" s="63" customFormat="1" ht="35.25" customHeight="1" x14ac:dyDescent="0.25">
      <c r="A10" s="590"/>
      <c r="B10" s="590"/>
      <c r="C10" s="256" t="s">
        <v>279</v>
      </c>
      <c r="D10" s="256" t="s">
        <v>318</v>
      </c>
      <c r="E10" s="256" t="s">
        <v>340</v>
      </c>
    </row>
    <row r="11" spans="1:6" ht="37.5" x14ac:dyDescent="0.25">
      <c r="A11" s="62" t="s">
        <v>162</v>
      </c>
      <c r="B11" s="58" t="s">
        <v>163</v>
      </c>
      <c r="C11" s="257">
        <f>C23</f>
        <v>0</v>
      </c>
      <c r="D11" s="257">
        <v>0</v>
      </c>
      <c r="E11" s="257">
        <v>0</v>
      </c>
    </row>
    <row r="12" spans="1:6" ht="37.5" x14ac:dyDescent="0.25">
      <c r="A12" s="62" t="s">
        <v>164</v>
      </c>
      <c r="B12" s="58" t="s">
        <v>165</v>
      </c>
      <c r="C12" s="257"/>
      <c r="D12" s="257"/>
      <c r="E12" s="257"/>
    </row>
    <row r="13" spans="1:6" ht="37.5" x14ac:dyDescent="0.25">
      <c r="A13" s="53" t="s">
        <v>167</v>
      </c>
      <c r="B13" s="58" t="s">
        <v>168</v>
      </c>
      <c r="C13" s="257"/>
      <c r="D13" s="257"/>
      <c r="E13" s="257"/>
    </row>
    <row r="14" spans="1:6" ht="56.25" x14ac:dyDescent="0.25">
      <c r="A14" s="53" t="s">
        <v>169</v>
      </c>
      <c r="B14" s="58" t="s">
        <v>170</v>
      </c>
      <c r="C14" s="257"/>
      <c r="D14" s="257"/>
      <c r="E14" s="257"/>
    </row>
    <row r="15" spans="1:6" ht="56.25" x14ac:dyDescent="0.25">
      <c r="A15" s="53" t="s">
        <v>171</v>
      </c>
      <c r="B15" s="58" t="s">
        <v>172</v>
      </c>
      <c r="C15" s="257"/>
      <c r="D15" s="257"/>
      <c r="E15" s="257"/>
    </row>
    <row r="16" spans="1:6" ht="56.25" x14ac:dyDescent="0.25">
      <c r="A16" s="53" t="s">
        <v>173</v>
      </c>
      <c r="B16" s="58" t="s">
        <v>174</v>
      </c>
      <c r="C16" s="257"/>
      <c r="D16" s="257"/>
      <c r="E16" s="257"/>
      <c r="F16" s="64"/>
    </row>
    <row r="17" spans="1:5" ht="56.25" x14ac:dyDescent="0.25">
      <c r="A17" s="54" t="s">
        <v>166</v>
      </c>
      <c r="B17" s="58" t="s">
        <v>198</v>
      </c>
      <c r="C17" s="258"/>
      <c r="D17" s="258"/>
      <c r="E17" s="258"/>
    </row>
    <row r="18" spans="1:5" ht="56.25" x14ac:dyDescent="0.25">
      <c r="A18" s="53" t="s">
        <v>175</v>
      </c>
      <c r="B18" s="58" t="s">
        <v>176</v>
      </c>
      <c r="C18" s="257"/>
      <c r="D18" s="257"/>
      <c r="E18" s="257"/>
    </row>
    <row r="19" spans="1:5" ht="56.25" x14ac:dyDescent="0.25">
      <c r="A19" s="53" t="s">
        <v>177</v>
      </c>
      <c r="B19" s="58" t="s">
        <v>178</v>
      </c>
      <c r="C19" s="257"/>
      <c r="D19" s="257"/>
      <c r="E19" s="257"/>
    </row>
    <row r="20" spans="1:5" ht="75" x14ac:dyDescent="0.25">
      <c r="A20" s="53" t="s">
        <v>78</v>
      </c>
      <c r="B20" s="58" t="s">
        <v>179</v>
      </c>
      <c r="C20" s="257"/>
      <c r="D20" s="257"/>
      <c r="E20" s="257"/>
    </row>
    <row r="21" spans="1:5" ht="75" x14ac:dyDescent="0.25">
      <c r="A21" s="53" t="s">
        <v>180</v>
      </c>
      <c r="B21" s="58" t="s">
        <v>181</v>
      </c>
      <c r="C21" s="257"/>
      <c r="D21" s="257"/>
      <c r="E21" s="257"/>
    </row>
    <row r="22" spans="1:5" ht="75" x14ac:dyDescent="0.25">
      <c r="A22" s="55" t="s">
        <v>182</v>
      </c>
      <c r="B22" s="58" t="s">
        <v>183</v>
      </c>
      <c r="C22" s="257"/>
      <c r="D22" s="257"/>
      <c r="E22" s="257"/>
    </row>
    <row r="23" spans="1:5" ht="37.5" x14ac:dyDescent="0.25">
      <c r="A23" s="56" t="s">
        <v>184</v>
      </c>
      <c r="B23" s="57" t="s">
        <v>185</v>
      </c>
      <c r="C23" s="257">
        <f>C28+C24</f>
        <v>0</v>
      </c>
      <c r="D23" s="257">
        <v>0</v>
      </c>
      <c r="E23" s="257">
        <v>0</v>
      </c>
    </row>
    <row r="24" spans="1:5" x14ac:dyDescent="0.25">
      <c r="A24" s="55" t="s">
        <v>186</v>
      </c>
      <c r="B24" s="58" t="s">
        <v>187</v>
      </c>
      <c r="C24" s="257">
        <f t="shared" ref="C24:E26" si="0">C25</f>
        <v>-8167200</v>
      </c>
      <c r="D24" s="257">
        <f t="shared" si="0"/>
        <v>-8644700</v>
      </c>
      <c r="E24" s="257">
        <f t="shared" si="0"/>
        <v>-7020800</v>
      </c>
    </row>
    <row r="25" spans="1:5" ht="37.5" x14ac:dyDescent="0.25">
      <c r="A25" s="55" t="s">
        <v>188</v>
      </c>
      <c r="B25" s="58" t="s">
        <v>189</v>
      </c>
      <c r="C25" s="257">
        <f t="shared" si="0"/>
        <v>-8167200</v>
      </c>
      <c r="D25" s="257">
        <f t="shared" si="0"/>
        <v>-8644700</v>
      </c>
      <c r="E25" s="257">
        <f t="shared" si="0"/>
        <v>-7020800</v>
      </c>
    </row>
    <row r="26" spans="1:5" ht="37.5" x14ac:dyDescent="0.25">
      <c r="A26" s="55" t="s">
        <v>190</v>
      </c>
      <c r="B26" s="58" t="s">
        <v>191</v>
      </c>
      <c r="C26" s="257">
        <f t="shared" si="0"/>
        <v>-8167200</v>
      </c>
      <c r="D26" s="257">
        <f t="shared" si="0"/>
        <v>-8644700</v>
      </c>
      <c r="E26" s="257">
        <f t="shared" si="0"/>
        <v>-7020800</v>
      </c>
    </row>
    <row r="27" spans="1:5" ht="37.5" x14ac:dyDescent="0.25">
      <c r="A27" s="55" t="s">
        <v>79</v>
      </c>
      <c r="B27" s="58" t="s">
        <v>192</v>
      </c>
      <c r="C27" s="257">
        <v>-8167200</v>
      </c>
      <c r="D27" s="257">
        <v>-8644700</v>
      </c>
      <c r="E27" s="257">
        <v>-7020800</v>
      </c>
    </row>
    <row r="28" spans="1:5" x14ac:dyDescent="0.25">
      <c r="A28" s="55" t="s">
        <v>193</v>
      </c>
      <c r="B28" s="58" t="s">
        <v>194</v>
      </c>
      <c r="C28" s="257">
        <f t="shared" ref="C28:E30" si="1">C29</f>
        <v>8167200</v>
      </c>
      <c r="D28" s="257">
        <f t="shared" si="1"/>
        <v>8644700</v>
      </c>
      <c r="E28" s="257">
        <f t="shared" si="1"/>
        <v>7020800</v>
      </c>
    </row>
    <row r="29" spans="1:5" ht="37.5" x14ac:dyDescent="0.25">
      <c r="A29" s="55" t="s">
        <v>195</v>
      </c>
      <c r="B29" s="58" t="s">
        <v>196</v>
      </c>
      <c r="C29" s="257">
        <f t="shared" si="1"/>
        <v>8167200</v>
      </c>
      <c r="D29" s="257">
        <f t="shared" si="1"/>
        <v>8644700</v>
      </c>
      <c r="E29" s="257">
        <f t="shared" si="1"/>
        <v>7020800</v>
      </c>
    </row>
    <row r="30" spans="1:5" ht="37.5" x14ac:dyDescent="0.25">
      <c r="A30" s="55" t="s">
        <v>80</v>
      </c>
      <c r="B30" s="58" t="s">
        <v>197</v>
      </c>
      <c r="C30" s="257">
        <f t="shared" si="1"/>
        <v>8167200</v>
      </c>
      <c r="D30" s="257">
        <f t="shared" si="1"/>
        <v>8644700</v>
      </c>
      <c r="E30" s="257">
        <f t="shared" si="1"/>
        <v>7020800</v>
      </c>
    </row>
    <row r="31" spans="1:5" ht="37.5" x14ac:dyDescent="0.25">
      <c r="A31" s="55" t="s">
        <v>80</v>
      </c>
      <c r="B31" s="58" t="s">
        <v>197</v>
      </c>
      <c r="C31" s="257">
        <v>8167200</v>
      </c>
      <c r="D31" s="257">
        <v>8644700</v>
      </c>
      <c r="E31" s="257">
        <v>7020800</v>
      </c>
    </row>
    <row r="32" spans="1:5" x14ac:dyDescent="0.3">
      <c r="A32" s="59"/>
      <c r="B32" s="60"/>
      <c r="C32" s="259"/>
      <c r="D32" s="260"/>
      <c r="E32" s="260"/>
    </row>
    <row r="33" spans="1:5" ht="78.75" customHeight="1" x14ac:dyDescent="0.3">
      <c r="A33" s="1" t="s">
        <v>656</v>
      </c>
      <c r="B33" s="61"/>
      <c r="D33" s="3"/>
      <c r="E33" s="3" t="s">
        <v>657</v>
      </c>
    </row>
  </sheetData>
  <mergeCells count="5">
    <mergeCell ref="C9:E9"/>
    <mergeCell ref="A9:A10"/>
    <mergeCell ref="B9:B10"/>
    <mergeCell ref="A6:E8"/>
    <mergeCell ref="B3:F3"/>
  </mergeCells>
  <phoneticPr fontId="13" type="noConversion"/>
  <pageMargins left="0.7" right="0.7" top="0.75" bottom="0.75" header="0.3" footer="0.3"/>
  <pageSetup paperSize="9" scale="5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>
      <selection activeCell="O8" sqref="O8"/>
    </sheetView>
  </sheetViews>
  <sheetFormatPr defaultRowHeight="18.75" x14ac:dyDescent="0.3"/>
  <cols>
    <col min="1" max="1" width="26.28515625" style="50" customWidth="1"/>
    <col min="2" max="2" width="12.28515625" style="3" customWidth="1"/>
    <col min="3" max="3" width="11.42578125" style="3" customWidth="1"/>
    <col min="4" max="4" width="10.5703125" style="3" customWidth="1"/>
    <col min="5" max="5" width="12.5703125" customWidth="1"/>
    <col min="6" max="7" width="11.5703125" customWidth="1"/>
    <col min="8" max="8" width="11.140625" customWidth="1"/>
    <col min="9" max="9" width="12" customWidth="1"/>
    <col min="10" max="10" width="11.7109375" customWidth="1"/>
    <col min="11" max="11" width="10.42578125" customWidth="1"/>
    <col min="12" max="12" width="10.85546875" customWidth="1"/>
    <col min="13" max="13" width="11.85546875" customWidth="1"/>
  </cols>
  <sheetData>
    <row r="1" spans="1:28" x14ac:dyDescent="0.3">
      <c r="F1" s="237"/>
      <c r="G1" s="237"/>
      <c r="H1" s="238" t="s">
        <v>760</v>
      </c>
      <c r="I1" s="239"/>
      <c r="J1" s="239"/>
      <c r="K1" s="240"/>
    </row>
    <row r="2" spans="1:28" x14ac:dyDescent="0.3">
      <c r="F2" s="237"/>
      <c r="G2" s="237"/>
      <c r="H2" s="238" t="s">
        <v>332</v>
      </c>
      <c r="I2" s="596" t="s">
        <v>781</v>
      </c>
      <c r="J2" s="596"/>
      <c r="K2" s="596"/>
      <c r="L2" s="596"/>
      <c r="M2" s="596"/>
    </row>
    <row r="3" spans="1:28" x14ac:dyDescent="0.3">
      <c r="F3" s="240" t="s">
        <v>761</v>
      </c>
      <c r="G3" s="237"/>
      <c r="H3" s="238"/>
      <c r="I3" s="239"/>
      <c r="J3" s="239"/>
      <c r="K3" s="237"/>
    </row>
    <row r="4" spans="1:28" x14ac:dyDescent="0.3">
      <c r="F4" s="237"/>
      <c r="G4" s="237"/>
      <c r="H4" s="241" t="s">
        <v>762</v>
      </c>
      <c r="I4" s="239"/>
      <c r="J4" s="239"/>
      <c r="K4" s="237"/>
    </row>
    <row r="5" spans="1:28" ht="18.75" customHeight="1" x14ac:dyDescent="0.25">
      <c r="A5" s="594" t="s">
        <v>763</v>
      </c>
      <c r="B5" s="594"/>
      <c r="C5" s="594"/>
      <c r="D5" s="594"/>
      <c r="E5" s="594"/>
      <c r="F5" s="594"/>
      <c r="G5" s="594"/>
      <c r="H5" s="594"/>
      <c r="I5" s="594"/>
      <c r="J5" s="594"/>
      <c r="K5" s="594"/>
      <c r="L5" s="594"/>
      <c r="M5" s="594"/>
    </row>
    <row r="6" spans="1:28" ht="47.25" customHeight="1" x14ac:dyDescent="0.25">
      <c r="A6" s="594"/>
      <c r="B6" s="594"/>
      <c r="C6" s="594"/>
      <c r="D6" s="594"/>
      <c r="E6" s="594"/>
      <c r="F6" s="594"/>
      <c r="G6" s="594"/>
      <c r="H6" s="594"/>
      <c r="I6" s="594"/>
      <c r="J6" s="594"/>
      <c r="K6" s="594"/>
      <c r="L6" s="594"/>
      <c r="M6" s="594"/>
    </row>
    <row r="7" spans="1:28" ht="15.75" customHeight="1" x14ac:dyDescent="0.25">
      <c r="A7" s="594"/>
      <c r="B7" s="594"/>
      <c r="C7" s="594"/>
      <c r="D7" s="594"/>
      <c r="E7" s="594"/>
      <c r="F7" s="594"/>
      <c r="G7" s="594"/>
      <c r="H7" s="594"/>
      <c r="I7" s="594"/>
      <c r="J7" s="594"/>
      <c r="K7" s="594"/>
      <c r="L7" s="594"/>
      <c r="M7" s="594"/>
    </row>
    <row r="8" spans="1:28" ht="15.75" customHeight="1" x14ac:dyDescent="0.25">
      <c r="A8" s="595"/>
      <c r="B8" s="595"/>
      <c r="C8" s="595"/>
      <c r="D8" s="595"/>
      <c r="E8" s="595"/>
      <c r="F8" s="595"/>
      <c r="G8" s="595"/>
      <c r="H8" s="595"/>
      <c r="I8" s="595"/>
      <c r="J8" s="595"/>
      <c r="K8" s="595"/>
      <c r="L8" s="595"/>
      <c r="M8" s="595"/>
    </row>
    <row r="9" spans="1:28" s="63" customFormat="1" ht="103.5" customHeight="1" x14ac:dyDescent="0.25">
      <c r="A9" s="180"/>
      <c r="B9" s="208" t="s">
        <v>327</v>
      </c>
      <c r="C9" s="208" t="s">
        <v>290</v>
      </c>
      <c r="D9" s="208" t="s">
        <v>291</v>
      </c>
      <c r="E9" s="208" t="s">
        <v>342</v>
      </c>
      <c r="F9" s="208" t="s">
        <v>341</v>
      </c>
      <c r="G9" s="208" t="s">
        <v>290</v>
      </c>
      <c r="H9" s="208" t="s">
        <v>291</v>
      </c>
      <c r="I9" s="208" t="s">
        <v>634</v>
      </c>
      <c r="J9" s="208" t="s">
        <v>764</v>
      </c>
      <c r="K9" s="208" t="s">
        <v>290</v>
      </c>
      <c r="L9" s="208" t="s">
        <v>291</v>
      </c>
      <c r="M9" s="208" t="s">
        <v>765</v>
      </c>
    </row>
    <row r="10" spans="1:28" ht="31.5" x14ac:dyDescent="0.25">
      <c r="A10" s="205" t="s">
        <v>292</v>
      </c>
      <c r="B10" s="209">
        <v>0</v>
      </c>
      <c r="C10" s="209">
        <v>0</v>
      </c>
      <c r="D10" s="209">
        <v>0</v>
      </c>
      <c r="E10" s="209">
        <v>0</v>
      </c>
      <c r="F10" s="209">
        <v>0</v>
      </c>
      <c r="G10" s="209">
        <v>0</v>
      </c>
      <c r="H10" s="209">
        <v>0</v>
      </c>
      <c r="I10" s="209">
        <v>0</v>
      </c>
      <c r="J10" s="209">
        <v>0</v>
      </c>
      <c r="K10" s="209">
        <v>0</v>
      </c>
      <c r="L10" s="209">
        <v>0</v>
      </c>
      <c r="M10" s="209">
        <v>0</v>
      </c>
    </row>
    <row r="11" spans="1:28" x14ac:dyDescent="0.25">
      <c r="A11" s="436" t="s">
        <v>293</v>
      </c>
      <c r="B11" s="209"/>
      <c r="C11" s="209"/>
      <c r="D11" s="209"/>
      <c r="E11" s="209"/>
      <c r="F11" s="210"/>
      <c r="G11" s="210"/>
      <c r="H11" s="210"/>
      <c r="I11" s="210"/>
      <c r="J11" s="210"/>
      <c r="K11" s="210"/>
      <c r="L11" s="210"/>
      <c r="M11" s="210"/>
    </row>
    <row r="12" spans="1:28" ht="47.25" x14ac:dyDescent="0.25">
      <c r="A12" s="437" t="s">
        <v>164</v>
      </c>
      <c r="B12" s="209">
        <v>0</v>
      </c>
      <c r="C12" s="209">
        <v>0</v>
      </c>
      <c r="D12" s="209">
        <v>0</v>
      </c>
      <c r="E12" s="209">
        <v>0</v>
      </c>
      <c r="F12" s="209">
        <v>0</v>
      </c>
      <c r="G12" s="209">
        <v>0</v>
      </c>
      <c r="H12" s="209">
        <v>0</v>
      </c>
      <c r="I12" s="209">
        <v>0</v>
      </c>
      <c r="J12" s="209">
        <v>0</v>
      </c>
      <c r="K12" s="209">
        <v>0</v>
      </c>
      <c r="L12" s="209">
        <v>0</v>
      </c>
      <c r="M12" s="209">
        <v>0</v>
      </c>
    </row>
    <row r="13" spans="1:28" ht="63" x14ac:dyDescent="0.25">
      <c r="A13" s="438" t="s">
        <v>166</v>
      </c>
      <c r="B13" s="209">
        <v>0</v>
      </c>
      <c r="C13" s="209">
        <v>0</v>
      </c>
      <c r="D13" s="209">
        <v>0</v>
      </c>
      <c r="E13" s="209">
        <v>0</v>
      </c>
      <c r="F13" s="209">
        <v>0</v>
      </c>
      <c r="G13" s="209">
        <v>0</v>
      </c>
      <c r="H13" s="209">
        <v>0</v>
      </c>
      <c r="I13" s="209">
        <v>0</v>
      </c>
      <c r="J13" s="209">
        <v>0</v>
      </c>
      <c r="K13" s="209">
        <v>0</v>
      </c>
      <c r="L13" s="209">
        <v>0</v>
      </c>
      <c r="M13" s="209">
        <v>0</v>
      </c>
    </row>
    <row r="14" spans="1:28" x14ac:dyDescent="0.3">
      <c r="A14" s="59"/>
      <c r="B14" s="211"/>
    </row>
    <row r="15" spans="1:28" ht="78.75" customHeight="1" x14ac:dyDescent="0.3">
      <c r="A15" s="1" t="s">
        <v>656</v>
      </c>
      <c r="C15" s="212"/>
      <c r="K15" s="3" t="s">
        <v>657</v>
      </c>
    </row>
    <row r="16" spans="1:28" x14ac:dyDescent="0.3">
      <c r="AB16" t="s">
        <v>294</v>
      </c>
    </row>
  </sheetData>
  <mergeCells count="2">
    <mergeCell ref="A5:M8"/>
    <mergeCell ref="I2:M2"/>
  </mergeCells>
  <pageMargins left="0.70866141732283472" right="0.70866141732283472" top="0.74803149606299213" bottom="0.74803149606299213" header="0.31496062992125984" footer="0.31496062992125984"/>
  <pageSetup paperSize="9" scale="74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workbookViewId="0">
      <selection activeCell="D75" sqref="D75"/>
    </sheetView>
  </sheetViews>
  <sheetFormatPr defaultRowHeight="15.75" x14ac:dyDescent="0.25"/>
  <cols>
    <col min="1" max="1" width="73.42578125" style="4" bestFit="1" customWidth="1"/>
    <col min="2" max="3" width="14.7109375" style="4" customWidth="1"/>
    <col min="4" max="4" width="17.28515625" style="19" customWidth="1"/>
    <col min="5" max="5" width="10" style="19" customWidth="1"/>
    <col min="6" max="6" width="19.7109375" style="15" customWidth="1"/>
    <col min="7" max="7" width="19.7109375" style="15" bestFit="1" customWidth="1"/>
    <col min="8" max="8" width="0.5703125" customWidth="1"/>
  </cols>
  <sheetData>
    <row r="1" spans="1:7" x14ac:dyDescent="0.25">
      <c r="D1" s="18" t="s">
        <v>157</v>
      </c>
    </row>
    <row r="2" spans="1:7" x14ac:dyDescent="0.25">
      <c r="D2" s="18" t="s">
        <v>119</v>
      </c>
    </row>
    <row r="3" spans="1:7" x14ac:dyDescent="0.25">
      <c r="D3" s="5" t="s">
        <v>213</v>
      </c>
    </row>
    <row r="4" spans="1:7" x14ac:dyDescent="0.25">
      <c r="D4" s="18" t="s">
        <v>232</v>
      </c>
    </row>
    <row r="5" spans="1:7" x14ac:dyDescent="0.25">
      <c r="D5" s="18"/>
      <c r="E5" s="18"/>
    </row>
    <row r="6" spans="1:7" x14ac:dyDescent="0.25">
      <c r="A6" s="567" t="s">
        <v>155</v>
      </c>
      <c r="B6" s="567"/>
      <c r="C6" s="568"/>
      <c r="D6" s="568"/>
      <c r="E6" s="568"/>
      <c r="F6" s="568"/>
      <c r="G6" s="4"/>
    </row>
    <row r="7" spans="1:7" x14ac:dyDescent="0.25">
      <c r="A7" s="567" t="s">
        <v>225</v>
      </c>
      <c r="B7" s="567"/>
      <c r="C7" s="567"/>
      <c r="D7" s="567"/>
      <c r="E7" s="567"/>
      <c r="F7" s="567"/>
      <c r="G7" s="7"/>
    </row>
    <row r="8" spans="1:7" x14ac:dyDescent="0.25">
      <c r="A8" s="567" t="s">
        <v>261</v>
      </c>
      <c r="B8" s="567"/>
      <c r="C8" s="567"/>
      <c r="D8" s="567"/>
      <c r="E8" s="567"/>
      <c r="F8" s="567"/>
      <c r="G8" s="7"/>
    </row>
    <row r="9" spans="1:7" x14ac:dyDescent="0.25">
      <c r="A9" s="47" t="s">
        <v>82</v>
      </c>
      <c r="B9" s="47" t="s">
        <v>82</v>
      </c>
      <c r="C9" s="47" t="s">
        <v>82</v>
      </c>
      <c r="D9" s="48" t="s">
        <v>82</v>
      </c>
      <c r="E9" s="48" t="s">
        <v>82</v>
      </c>
      <c r="F9" s="47"/>
      <c r="G9" s="47" t="s">
        <v>145</v>
      </c>
    </row>
    <row r="10" spans="1:7" x14ac:dyDescent="0.25">
      <c r="A10" s="597" t="s">
        <v>83</v>
      </c>
      <c r="B10" s="599" t="s">
        <v>154</v>
      </c>
      <c r="C10" s="599" t="s">
        <v>84</v>
      </c>
      <c r="D10" s="601" t="s">
        <v>117</v>
      </c>
      <c r="E10" s="601" t="s">
        <v>118</v>
      </c>
      <c r="F10" s="571" t="s">
        <v>3</v>
      </c>
      <c r="G10" s="572"/>
    </row>
    <row r="11" spans="1:7" x14ac:dyDescent="0.25">
      <c r="A11" s="598"/>
      <c r="B11" s="600"/>
      <c r="C11" s="600"/>
      <c r="D11" s="602"/>
      <c r="E11" s="602"/>
      <c r="F11" s="16">
        <v>2017</v>
      </c>
      <c r="G11" s="16">
        <v>2018</v>
      </c>
    </row>
    <row r="12" spans="1:7" ht="31.5" x14ac:dyDescent="0.25">
      <c r="A12" s="28" t="s">
        <v>217</v>
      </c>
      <c r="B12" s="29" t="s">
        <v>229</v>
      </c>
      <c r="C12" s="29"/>
      <c r="D12" s="30"/>
      <c r="E12" s="30"/>
      <c r="F12" s="23"/>
      <c r="G12" s="23"/>
    </row>
    <row r="13" spans="1:7" x14ac:dyDescent="0.25">
      <c r="A13" s="9" t="s">
        <v>85</v>
      </c>
      <c r="B13" s="29" t="s">
        <v>229</v>
      </c>
      <c r="C13" s="29" t="s">
        <v>86</v>
      </c>
      <c r="D13" s="30"/>
      <c r="E13" s="30"/>
      <c r="F13" s="42">
        <f>F14+F18+F25+F31</f>
        <v>1873100</v>
      </c>
      <c r="G13" s="42">
        <f>G14+G18+G25+G31</f>
        <v>1921000</v>
      </c>
    </row>
    <row r="14" spans="1:7" ht="31.5" x14ac:dyDescent="0.25">
      <c r="A14" s="9" t="s">
        <v>87</v>
      </c>
      <c r="B14" s="29" t="s">
        <v>229</v>
      </c>
      <c r="C14" s="29" t="s">
        <v>88</v>
      </c>
      <c r="D14" s="30"/>
      <c r="E14" s="30"/>
      <c r="F14" s="42">
        <f>F15</f>
        <v>262000</v>
      </c>
      <c r="G14" s="42">
        <f>G15</f>
        <v>263000</v>
      </c>
    </row>
    <row r="15" spans="1:7" x14ac:dyDescent="0.25">
      <c r="A15" s="34" t="s">
        <v>122</v>
      </c>
      <c r="B15" s="29" t="s">
        <v>229</v>
      </c>
      <c r="C15" s="29" t="s">
        <v>88</v>
      </c>
      <c r="D15" s="30">
        <v>7700300000</v>
      </c>
      <c r="E15" s="30"/>
      <c r="F15" s="41">
        <f>F16+F17</f>
        <v>262000</v>
      </c>
      <c r="G15" s="41">
        <f>G16+G17</f>
        <v>263000</v>
      </c>
    </row>
    <row r="16" spans="1:7" ht="32.25" customHeight="1" x14ac:dyDescent="0.25">
      <c r="A16" s="12" t="s">
        <v>120</v>
      </c>
      <c r="B16" s="32" t="s">
        <v>229</v>
      </c>
      <c r="C16" s="32" t="s">
        <v>88</v>
      </c>
      <c r="D16" s="33">
        <v>7700380110</v>
      </c>
      <c r="E16" s="33">
        <v>121</v>
      </c>
      <c r="F16" s="24">
        <v>260000</v>
      </c>
      <c r="G16" s="24">
        <v>260000</v>
      </c>
    </row>
    <row r="17" spans="1:7" ht="31.5" x14ac:dyDescent="0.25">
      <c r="A17" s="12" t="s">
        <v>125</v>
      </c>
      <c r="B17" s="32" t="s">
        <v>229</v>
      </c>
      <c r="C17" s="37" t="s">
        <v>88</v>
      </c>
      <c r="D17" s="38">
        <v>7700380190</v>
      </c>
      <c r="E17" s="38">
        <v>122</v>
      </c>
      <c r="F17" s="40">
        <v>2000</v>
      </c>
      <c r="G17" s="40">
        <v>3000</v>
      </c>
    </row>
    <row r="18" spans="1:7" x14ac:dyDescent="0.25">
      <c r="A18" s="34" t="s">
        <v>124</v>
      </c>
      <c r="B18" s="29" t="s">
        <v>229</v>
      </c>
      <c r="C18" s="35" t="s">
        <v>90</v>
      </c>
      <c r="D18" s="36">
        <v>7700400000</v>
      </c>
      <c r="E18" s="36"/>
      <c r="F18" s="42">
        <f>SUM(F19:F24)</f>
        <v>1599100</v>
      </c>
      <c r="G18" s="42">
        <f>SUM(G19:G24)</f>
        <v>1646000</v>
      </c>
    </row>
    <row r="19" spans="1:7" ht="31.5" x14ac:dyDescent="0.25">
      <c r="A19" s="31" t="s">
        <v>120</v>
      </c>
      <c r="B19" s="32" t="s">
        <v>229</v>
      </c>
      <c r="C19" s="37" t="s">
        <v>90</v>
      </c>
      <c r="D19" s="38">
        <v>7700480110</v>
      </c>
      <c r="E19" s="38">
        <v>121</v>
      </c>
      <c r="F19" s="40">
        <v>1380000</v>
      </c>
      <c r="G19" s="40">
        <v>1380000</v>
      </c>
    </row>
    <row r="20" spans="1:7" ht="31.5" x14ac:dyDescent="0.25">
      <c r="A20" s="12" t="s">
        <v>125</v>
      </c>
      <c r="B20" s="32" t="s">
        <v>229</v>
      </c>
      <c r="C20" s="37" t="s">
        <v>90</v>
      </c>
      <c r="D20" s="38">
        <v>7700480190</v>
      </c>
      <c r="E20" s="38">
        <v>122</v>
      </c>
      <c r="F20" s="40">
        <v>2000</v>
      </c>
      <c r="G20" s="40">
        <v>3000</v>
      </c>
    </row>
    <row r="21" spans="1:7" ht="31.5" x14ac:dyDescent="0.25">
      <c r="A21" s="31" t="s">
        <v>126</v>
      </c>
      <c r="B21" s="32" t="s">
        <v>229</v>
      </c>
      <c r="C21" s="37" t="s">
        <v>90</v>
      </c>
      <c r="D21" s="38">
        <v>7700480190</v>
      </c>
      <c r="E21" s="33">
        <v>242</v>
      </c>
      <c r="F21" s="24">
        <v>67800</v>
      </c>
      <c r="G21" s="24">
        <v>111700</v>
      </c>
    </row>
    <row r="22" spans="1:7" ht="31.5" x14ac:dyDescent="0.25">
      <c r="A22" s="39" t="s">
        <v>121</v>
      </c>
      <c r="B22" s="32" t="s">
        <v>229</v>
      </c>
      <c r="C22" s="37" t="s">
        <v>90</v>
      </c>
      <c r="D22" s="38">
        <v>7700480190</v>
      </c>
      <c r="E22" s="33">
        <v>244</v>
      </c>
      <c r="F22" s="24">
        <v>137300</v>
      </c>
      <c r="G22" s="24">
        <v>139300</v>
      </c>
    </row>
    <row r="23" spans="1:7" x14ac:dyDescent="0.25">
      <c r="A23" s="31" t="s">
        <v>128</v>
      </c>
      <c r="B23" s="32" t="s">
        <v>229</v>
      </c>
      <c r="C23" s="37" t="s">
        <v>90</v>
      </c>
      <c r="D23" s="38">
        <v>7700489999</v>
      </c>
      <c r="E23" s="38">
        <v>852</v>
      </c>
      <c r="F23" s="40">
        <v>2000</v>
      </c>
      <c r="G23" s="40">
        <v>2000</v>
      </c>
    </row>
    <row r="24" spans="1:7" s="151" customFormat="1" ht="31.5" x14ac:dyDescent="0.25">
      <c r="A24" s="146" t="s">
        <v>121</v>
      </c>
      <c r="B24" s="147" t="s">
        <v>229</v>
      </c>
      <c r="C24" s="147" t="s">
        <v>98</v>
      </c>
      <c r="D24" s="148">
        <v>7703387010</v>
      </c>
      <c r="E24" s="149">
        <v>244</v>
      </c>
      <c r="F24" s="150">
        <v>10000</v>
      </c>
      <c r="G24" s="150">
        <v>10000</v>
      </c>
    </row>
    <row r="25" spans="1:7" ht="34.5" customHeight="1" x14ac:dyDescent="0.25">
      <c r="A25" s="9" t="s">
        <v>91</v>
      </c>
      <c r="B25" s="29" t="s">
        <v>229</v>
      </c>
      <c r="C25" s="35" t="s">
        <v>92</v>
      </c>
      <c r="D25" s="36"/>
      <c r="E25" s="36"/>
      <c r="F25" s="42">
        <f>F26</f>
        <v>9000</v>
      </c>
      <c r="G25" s="42">
        <f>G26</f>
        <v>9000</v>
      </c>
    </row>
    <row r="26" spans="1:7" ht="31.5" x14ac:dyDescent="0.25">
      <c r="A26" s="31" t="s">
        <v>127</v>
      </c>
      <c r="B26" s="32" t="s">
        <v>229</v>
      </c>
      <c r="C26" s="37" t="s">
        <v>92</v>
      </c>
      <c r="D26" s="38">
        <v>7701300000</v>
      </c>
      <c r="E26" s="38"/>
      <c r="F26" s="40">
        <f>F27</f>
        <v>9000</v>
      </c>
      <c r="G26" s="40">
        <f>G27</f>
        <v>9000</v>
      </c>
    </row>
    <row r="27" spans="1:7" x14ac:dyDescent="0.25">
      <c r="A27" s="31" t="s">
        <v>23</v>
      </c>
      <c r="B27" s="32" t="s">
        <v>229</v>
      </c>
      <c r="C27" s="37" t="s">
        <v>92</v>
      </c>
      <c r="D27" s="38">
        <v>7701389999</v>
      </c>
      <c r="E27" s="38">
        <v>540</v>
      </c>
      <c r="F27" s="40">
        <v>9000</v>
      </c>
      <c r="G27" s="40">
        <v>9000</v>
      </c>
    </row>
    <row r="28" spans="1:7" s="106" customFormat="1" x14ac:dyDescent="0.25">
      <c r="A28" s="34" t="s">
        <v>227</v>
      </c>
      <c r="B28" s="36">
        <v>996</v>
      </c>
      <c r="C28" s="37"/>
      <c r="D28" s="35" t="s">
        <v>264</v>
      </c>
      <c r="E28" s="38"/>
      <c r="F28" s="42">
        <f>F29</f>
        <v>95000</v>
      </c>
      <c r="G28" s="42">
        <f>G29</f>
        <v>0</v>
      </c>
    </row>
    <row r="29" spans="1:7" s="106" customFormat="1" x14ac:dyDescent="0.25">
      <c r="A29" s="31" t="s">
        <v>230</v>
      </c>
      <c r="B29" s="38">
        <v>996</v>
      </c>
      <c r="C29" s="37" t="s">
        <v>228</v>
      </c>
      <c r="D29" s="37" t="s">
        <v>264</v>
      </c>
      <c r="E29" s="38">
        <v>800</v>
      </c>
      <c r="F29" s="40">
        <v>95000</v>
      </c>
      <c r="G29" s="40">
        <v>0</v>
      </c>
    </row>
    <row r="30" spans="1:7" s="106" customFormat="1" x14ac:dyDescent="0.25">
      <c r="A30" s="31" t="s">
        <v>231</v>
      </c>
      <c r="B30" s="38">
        <v>996</v>
      </c>
      <c r="C30" s="37" t="s">
        <v>228</v>
      </c>
      <c r="D30" s="37" t="s">
        <v>265</v>
      </c>
      <c r="E30" s="38">
        <v>880</v>
      </c>
      <c r="F30" s="40">
        <v>95000</v>
      </c>
      <c r="G30" s="40">
        <v>0</v>
      </c>
    </row>
    <row r="31" spans="1:7" x14ac:dyDescent="0.25">
      <c r="A31" s="9" t="s">
        <v>93</v>
      </c>
      <c r="B31" s="29" t="s">
        <v>229</v>
      </c>
      <c r="C31" s="35" t="s">
        <v>94</v>
      </c>
      <c r="D31" s="36">
        <v>7700100000</v>
      </c>
      <c r="E31" s="36"/>
      <c r="F31" s="42">
        <f>F32</f>
        <v>3000</v>
      </c>
      <c r="G31" s="42">
        <f>G32</f>
        <v>3000</v>
      </c>
    </row>
    <row r="32" spans="1:7" x14ac:dyDescent="0.25">
      <c r="A32" s="31" t="s">
        <v>130</v>
      </c>
      <c r="B32" s="32" t="s">
        <v>229</v>
      </c>
      <c r="C32" s="37" t="s">
        <v>94</v>
      </c>
      <c r="D32" s="38">
        <v>7700189120</v>
      </c>
      <c r="E32" s="38"/>
      <c r="F32" s="40">
        <f>F33</f>
        <v>3000</v>
      </c>
      <c r="G32" s="40">
        <f>G33</f>
        <v>3000</v>
      </c>
    </row>
    <row r="33" spans="1:7" x14ac:dyDescent="0.25">
      <c r="A33" s="31" t="s">
        <v>131</v>
      </c>
      <c r="B33" s="32" t="s">
        <v>229</v>
      </c>
      <c r="C33" s="37" t="s">
        <v>94</v>
      </c>
      <c r="D33" s="38">
        <v>7700789120</v>
      </c>
      <c r="E33" s="38">
        <v>870</v>
      </c>
      <c r="F33" s="40">
        <v>3000</v>
      </c>
      <c r="G33" s="40">
        <v>3000</v>
      </c>
    </row>
    <row r="34" spans="1:7" ht="48" x14ac:dyDescent="0.25">
      <c r="A34" s="143" t="s">
        <v>235</v>
      </c>
      <c r="B34" s="29" t="s">
        <v>229</v>
      </c>
      <c r="C34" s="35" t="s">
        <v>233</v>
      </c>
      <c r="D34" s="36"/>
      <c r="E34" s="36"/>
      <c r="F34" s="42">
        <f>F35</f>
        <v>700</v>
      </c>
      <c r="G34" s="42">
        <f>G35</f>
        <v>700</v>
      </c>
    </row>
    <row r="35" spans="1:7" ht="31.5" x14ac:dyDescent="0.25">
      <c r="A35" s="146" t="s">
        <v>121</v>
      </c>
      <c r="B35" s="32" t="s">
        <v>229</v>
      </c>
      <c r="C35" s="37" t="s">
        <v>233</v>
      </c>
      <c r="D35" s="38" t="s">
        <v>266</v>
      </c>
      <c r="E35" s="38"/>
      <c r="F35" s="40">
        <v>700</v>
      </c>
      <c r="G35" s="40">
        <v>700</v>
      </c>
    </row>
    <row r="36" spans="1:7" x14ac:dyDescent="0.25">
      <c r="A36" s="31" t="s">
        <v>236</v>
      </c>
      <c r="B36" s="32" t="s">
        <v>229</v>
      </c>
      <c r="C36" s="37" t="s">
        <v>233</v>
      </c>
      <c r="D36" s="38" t="s">
        <v>266</v>
      </c>
      <c r="E36" s="38">
        <v>244</v>
      </c>
      <c r="F36" s="40">
        <v>700</v>
      </c>
      <c r="G36" s="40">
        <v>700</v>
      </c>
    </row>
    <row r="37" spans="1:7" x14ac:dyDescent="0.25">
      <c r="A37" s="9" t="s">
        <v>149</v>
      </c>
      <c r="B37" s="21" t="s">
        <v>229</v>
      </c>
      <c r="C37" s="35" t="s">
        <v>150</v>
      </c>
      <c r="D37" s="36">
        <v>7030251180</v>
      </c>
      <c r="E37" s="36"/>
      <c r="F37" s="42">
        <f>F38</f>
        <v>39700</v>
      </c>
      <c r="G37" s="42">
        <f>G38</f>
        <v>39800</v>
      </c>
    </row>
    <row r="38" spans="1:7" x14ac:dyDescent="0.25">
      <c r="A38" s="31" t="s">
        <v>148</v>
      </c>
      <c r="B38" s="37" t="s">
        <v>229</v>
      </c>
      <c r="C38" s="37" t="s">
        <v>147</v>
      </c>
      <c r="D38" s="38">
        <v>7030251180</v>
      </c>
      <c r="E38" s="38"/>
      <c r="F38" s="40">
        <f>F39</f>
        <v>39700</v>
      </c>
      <c r="G38" s="40">
        <f>G39</f>
        <v>39800</v>
      </c>
    </row>
    <row r="39" spans="1:7" ht="47.25" x14ac:dyDescent="0.25">
      <c r="A39" s="22" t="s">
        <v>146</v>
      </c>
      <c r="B39" s="37" t="s">
        <v>229</v>
      </c>
      <c r="C39" s="37" t="s">
        <v>147</v>
      </c>
      <c r="D39" s="38">
        <v>7030251180</v>
      </c>
      <c r="E39" s="38"/>
      <c r="F39" s="40">
        <f>F40+F41</f>
        <v>39700</v>
      </c>
      <c r="G39" s="40">
        <f>G40+G41</f>
        <v>39800</v>
      </c>
    </row>
    <row r="40" spans="1:7" ht="37.5" customHeight="1" x14ac:dyDescent="0.25">
      <c r="A40" s="31" t="s">
        <v>120</v>
      </c>
      <c r="B40" s="37" t="s">
        <v>229</v>
      </c>
      <c r="C40" s="37" t="s">
        <v>147</v>
      </c>
      <c r="D40" s="38">
        <v>7030251180</v>
      </c>
      <c r="E40" s="38">
        <v>121</v>
      </c>
      <c r="F40" s="40">
        <v>37000</v>
      </c>
      <c r="G40" s="40">
        <v>37000</v>
      </c>
    </row>
    <row r="41" spans="1:7" ht="31.5" x14ac:dyDescent="0.25">
      <c r="A41" s="39" t="s">
        <v>121</v>
      </c>
      <c r="B41" s="37" t="s">
        <v>229</v>
      </c>
      <c r="C41" s="37" t="s">
        <v>147</v>
      </c>
      <c r="D41" s="38">
        <v>7030251180</v>
      </c>
      <c r="E41" s="38">
        <v>244</v>
      </c>
      <c r="F41" s="40">
        <v>2700</v>
      </c>
      <c r="G41" s="40">
        <v>2800</v>
      </c>
    </row>
    <row r="42" spans="1:7" ht="31.5" x14ac:dyDescent="0.25">
      <c r="A42" s="9" t="s">
        <v>95</v>
      </c>
      <c r="B42" s="35" t="s">
        <v>229</v>
      </c>
      <c r="C42" s="35" t="s">
        <v>96</v>
      </c>
      <c r="D42" s="36"/>
      <c r="E42" s="36"/>
      <c r="F42" s="42">
        <f>F44+F46</f>
        <v>31800</v>
      </c>
      <c r="G42" s="42">
        <f>G44+G46</f>
        <v>58800</v>
      </c>
    </row>
    <row r="43" spans="1:7" s="151" customFormat="1" ht="31.5" x14ac:dyDescent="0.25">
      <c r="A43" s="152" t="s">
        <v>97</v>
      </c>
      <c r="B43" s="153" t="s">
        <v>229</v>
      </c>
      <c r="C43" s="153" t="s">
        <v>98</v>
      </c>
      <c r="D43" s="154"/>
      <c r="E43" s="154"/>
      <c r="F43" s="155">
        <f>F44</f>
        <v>10800</v>
      </c>
      <c r="G43" s="155">
        <f>G44</f>
        <v>10800</v>
      </c>
    </row>
    <row r="44" spans="1:7" s="151" customFormat="1" ht="31.5" x14ac:dyDescent="0.25">
      <c r="A44" s="156" t="s">
        <v>97</v>
      </c>
      <c r="B44" s="147" t="s">
        <v>229</v>
      </c>
      <c r="C44" s="147" t="s">
        <v>98</v>
      </c>
      <c r="D44" s="148">
        <v>7703300000</v>
      </c>
      <c r="E44" s="149"/>
      <c r="F44" s="150">
        <f>F45</f>
        <v>10800</v>
      </c>
      <c r="G44" s="150">
        <f>G45</f>
        <v>10800</v>
      </c>
    </row>
    <row r="45" spans="1:7" s="151" customFormat="1" ht="31.5" x14ac:dyDescent="0.25">
      <c r="A45" s="146" t="s">
        <v>121</v>
      </c>
      <c r="B45" s="147" t="s">
        <v>229</v>
      </c>
      <c r="C45" s="147" t="s">
        <v>98</v>
      </c>
      <c r="D45" s="148">
        <v>7703387010</v>
      </c>
      <c r="E45" s="149">
        <v>540</v>
      </c>
      <c r="F45" s="150">
        <v>10800</v>
      </c>
      <c r="G45" s="150">
        <v>10800</v>
      </c>
    </row>
    <row r="46" spans="1:7" s="151" customFormat="1" ht="31.5" x14ac:dyDescent="0.25">
      <c r="A46" s="152" t="s">
        <v>132</v>
      </c>
      <c r="B46" s="153" t="s">
        <v>229</v>
      </c>
      <c r="C46" s="153" t="s">
        <v>100</v>
      </c>
      <c r="D46" s="154"/>
      <c r="E46" s="154"/>
      <c r="F46" s="155">
        <f>F47</f>
        <v>21000</v>
      </c>
      <c r="G46" s="155">
        <f>G47</f>
        <v>48000</v>
      </c>
    </row>
    <row r="47" spans="1:7" ht="31.5" x14ac:dyDescent="0.25">
      <c r="A47" s="39" t="s">
        <v>121</v>
      </c>
      <c r="B47" s="37" t="s">
        <v>229</v>
      </c>
      <c r="C47" s="37" t="s">
        <v>100</v>
      </c>
      <c r="D47" s="38">
        <v>7703280190</v>
      </c>
      <c r="E47" s="38">
        <v>244</v>
      </c>
      <c r="F47" s="40">
        <v>21000</v>
      </c>
      <c r="G47" s="40">
        <v>48000</v>
      </c>
    </row>
    <row r="48" spans="1:7" x14ac:dyDescent="0.25">
      <c r="A48" s="9" t="s">
        <v>101</v>
      </c>
      <c r="B48" s="35" t="s">
        <v>229</v>
      </c>
      <c r="C48" s="35" t="s">
        <v>102</v>
      </c>
      <c r="D48" s="36"/>
      <c r="E48" s="36"/>
      <c r="F48" s="42">
        <f t="shared" ref="F48:G50" si="0">F49</f>
        <v>150800</v>
      </c>
      <c r="G48" s="42">
        <f t="shared" si="0"/>
        <v>125000</v>
      </c>
    </row>
    <row r="49" spans="1:7" x14ac:dyDescent="0.25">
      <c r="A49" s="31" t="s">
        <v>103</v>
      </c>
      <c r="B49" s="37" t="s">
        <v>229</v>
      </c>
      <c r="C49" s="37" t="s">
        <v>104</v>
      </c>
      <c r="D49" s="38"/>
      <c r="E49" s="38"/>
      <c r="F49" s="40">
        <f t="shared" si="0"/>
        <v>150800</v>
      </c>
      <c r="G49" s="40">
        <f t="shared" si="0"/>
        <v>125000</v>
      </c>
    </row>
    <row r="50" spans="1:7" ht="31.5" x14ac:dyDescent="0.25">
      <c r="A50" s="43" t="s">
        <v>136</v>
      </c>
      <c r="B50" s="37" t="s">
        <v>229</v>
      </c>
      <c r="C50" s="37" t="s">
        <v>104</v>
      </c>
      <c r="D50" s="38">
        <v>4200000000</v>
      </c>
      <c r="E50" s="38"/>
      <c r="F50" s="40">
        <f t="shared" si="0"/>
        <v>150800</v>
      </c>
      <c r="G50" s="40">
        <f t="shared" si="0"/>
        <v>125000</v>
      </c>
    </row>
    <row r="51" spans="1:7" ht="31.5" x14ac:dyDescent="0.25">
      <c r="A51" s="39" t="s">
        <v>121</v>
      </c>
      <c r="B51" s="37" t="s">
        <v>229</v>
      </c>
      <c r="C51" s="37" t="s">
        <v>104</v>
      </c>
      <c r="D51" s="38">
        <v>4200189999</v>
      </c>
      <c r="E51" s="38">
        <v>244</v>
      </c>
      <c r="F51" s="40">
        <v>150800</v>
      </c>
      <c r="G51" s="40">
        <v>125000</v>
      </c>
    </row>
    <row r="52" spans="1:7" x14ac:dyDescent="0.25">
      <c r="A52" s="9" t="s">
        <v>105</v>
      </c>
      <c r="B52" s="35" t="s">
        <v>229</v>
      </c>
      <c r="C52" s="35" t="s">
        <v>106</v>
      </c>
      <c r="D52" s="36"/>
      <c r="E52" s="36"/>
      <c r="F52" s="42">
        <f>F53</f>
        <v>45000</v>
      </c>
      <c r="G52" s="42">
        <f>G53</f>
        <v>98000</v>
      </c>
    </row>
    <row r="53" spans="1:7" x14ac:dyDescent="0.25">
      <c r="A53" s="34" t="s">
        <v>114</v>
      </c>
      <c r="B53" s="35" t="s">
        <v>229</v>
      </c>
      <c r="C53" s="35" t="s">
        <v>115</v>
      </c>
      <c r="D53" s="36"/>
      <c r="E53" s="36"/>
      <c r="F53" s="42">
        <f>F54+F56+F58+F60+F62</f>
        <v>45000</v>
      </c>
      <c r="G53" s="42">
        <f>G54+G56+G58+G60+G62</f>
        <v>98000</v>
      </c>
    </row>
    <row r="54" spans="1:7" ht="31.5" x14ac:dyDescent="0.25">
      <c r="A54" s="45" t="s">
        <v>133</v>
      </c>
      <c r="B54" s="37" t="s">
        <v>229</v>
      </c>
      <c r="C54" s="37" t="s">
        <v>115</v>
      </c>
      <c r="D54" s="46">
        <v>7701500000</v>
      </c>
      <c r="E54" s="38"/>
      <c r="F54" s="40">
        <f>F55</f>
        <v>5000</v>
      </c>
      <c r="G54" s="40">
        <f>G55</f>
        <v>5000</v>
      </c>
    </row>
    <row r="55" spans="1:7" ht="31.5" x14ac:dyDescent="0.25">
      <c r="A55" s="39" t="s">
        <v>121</v>
      </c>
      <c r="B55" s="37" t="s">
        <v>229</v>
      </c>
      <c r="C55" s="37" t="s">
        <v>115</v>
      </c>
      <c r="D55" s="38">
        <v>7701589999</v>
      </c>
      <c r="E55" s="38">
        <v>244</v>
      </c>
      <c r="F55" s="40">
        <v>5000</v>
      </c>
      <c r="G55" s="40">
        <v>5000</v>
      </c>
    </row>
    <row r="56" spans="1:7" ht="31.5" x14ac:dyDescent="0.25">
      <c r="A56" s="45" t="s">
        <v>136</v>
      </c>
      <c r="B56" s="37" t="s">
        <v>229</v>
      </c>
      <c r="C56" s="37" t="s">
        <v>115</v>
      </c>
      <c r="D56" s="46">
        <v>7702500000</v>
      </c>
      <c r="E56" s="38"/>
      <c r="F56" s="40">
        <f>F57</f>
        <v>10000</v>
      </c>
      <c r="G56" s="40">
        <f>G57</f>
        <v>45000</v>
      </c>
    </row>
    <row r="57" spans="1:7" ht="31.5" x14ac:dyDescent="0.25">
      <c r="A57" s="39" t="s">
        <v>121</v>
      </c>
      <c r="B57" s="37" t="s">
        <v>229</v>
      </c>
      <c r="C57" s="37" t="s">
        <v>115</v>
      </c>
      <c r="D57" s="38">
        <v>7702589999</v>
      </c>
      <c r="E57" s="38">
        <v>244</v>
      </c>
      <c r="F57" s="40">
        <v>10000</v>
      </c>
      <c r="G57" s="40">
        <v>45000</v>
      </c>
    </row>
    <row r="58" spans="1:7" ht="31.5" x14ac:dyDescent="0.25">
      <c r="A58" s="45" t="s">
        <v>220</v>
      </c>
      <c r="B58" s="37" t="s">
        <v>229</v>
      </c>
      <c r="C58" s="37" t="s">
        <v>115</v>
      </c>
      <c r="D58" s="46">
        <v>7703500000</v>
      </c>
      <c r="E58" s="38"/>
      <c r="F58" s="40">
        <f>F59</f>
        <v>1000</v>
      </c>
      <c r="G58" s="40">
        <f>G59</f>
        <v>2000</v>
      </c>
    </row>
    <row r="59" spans="1:7" ht="31.5" x14ac:dyDescent="0.25">
      <c r="A59" s="39" t="s">
        <v>121</v>
      </c>
      <c r="B59" s="37" t="s">
        <v>229</v>
      </c>
      <c r="C59" s="37" t="s">
        <v>115</v>
      </c>
      <c r="D59" s="38">
        <v>7703589999</v>
      </c>
      <c r="E59" s="38">
        <v>244</v>
      </c>
      <c r="F59" s="40">
        <v>1000</v>
      </c>
      <c r="G59" s="40">
        <v>2000</v>
      </c>
    </row>
    <row r="60" spans="1:7" x14ac:dyDescent="0.25">
      <c r="A60" s="45" t="s">
        <v>134</v>
      </c>
      <c r="B60" s="37" t="s">
        <v>229</v>
      </c>
      <c r="C60" s="37" t="s">
        <v>115</v>
      </c>
      <c r="D60" s="38">
        <v>7704500000</v>
      </c>
      <c r="E60" s="38"/>
      <c r="F60" s="40">
        <f>F61</f>
        <v>1000</v>
      </c>
      <c r="G60" s="40">
        <f>G61</f>
        <v>2000</v>
      </c>
    </row>
    <row r="61" spans="1:7" ht="31.5" x14ac:dyDescent="0.25">
      <c r="A61" s="39" t="s">
        <v>121</v>
      </c>
      <c r="B61" s="37" t="s">
        <v>229</v>
      </c>
      <c r="C61" s="37" t="s">
        <v>115</v>
      </c>
      <c r="D61" s="38">
        <v>7704589999</v>
      </c>
      <c r="E61" s="38">
        <v>244</v>
      </c>
      <c r="F61" s="40">
        <v>1000</v>
      </c>
      <c r="G61" s="40">
        <v>2000</v>
      </c>
    </row>
    <row r="62" spans="1:7" ht="31.5" x14ac:dyDescent="0.25">
      <c r="A62" s="45" t="s">
        <v>135</v>
      </c>
      <c r="B62" s="37" t="s">
        <v>229</v>
      </c>
      <c r="C62" s="37" t="s">
        <v>115</v>
      </c>
      <c r="D62" s="38">
        <v>7705500000</v>
      </c>
      <c r="E62" s="38"/>
      <c r="F62" s="40">
        <f>F63</f>
        <v>28000</v>
      </c>
      <c r="G62" s="40">
        <f>G63</f>
        <v>44000</v>
      </c>
    </row>
    <row r="63" spans="1:7" ht="31.5" x14ac:dyDescent="0.25">
      <c r="A63" s="39" t="s">
        <v>121</v>
      </c>
      <c r="B63" s="37" t="s">
        <v>229</v>
      </c>
      <c r="C63" s="37" t="s">
        <v>115</v>
      </c>
      <c r="D63" s="38">
        <v>7705589999</v>
      </c>
      <c r="E63" s="38">
        <v>244</v>
      </c>
      <c r="F63" s="40">
        <v>28000</v>
      </c>
      <c r="G63" s="40">
        <v>44000</v>
      </c>
    </row>
    <row r="64" spans="1:7" x14ac:dyDescent="0.25">
      <c r="A64" s="9" t="s">
        <v>109</v>
      </c>
      <c r="B64" s="35" t="s">
        <v>229</v>
      </c>
      <c r="C64" s="35" t="s">
        <v>110</v>
      </c>
      <c r="D64" s="36"/>
      <c r="E64" s="36"/>
      <c r="F64" s="42">
        <f>F65+F70</f>
        <v>340000</v>
      </c>
      <c r="G64" s="42">
        <f>G65+G70</f>
        <v>340000</v>
      </c>
    </row>
    <row r="65" spans="1:7" x14ac:dyDescent="0.25">
      <c r="A65" s="31" t="s">
        <v>156</v>
      </c>
      <c r="B65" s="35" t="s">
        <v>229</v>
      </c>
      <c r="C65" s="35" t="s">
        <v>112</v>
      </c>
      <c r="D65" s="36"/>
      <c r="E65" s="36"/>
      <c r="F65" s="42">
        <f>F66</f>
        <v>208000</v>
      </c>
      <c r="G65" s="42">
        <f>G66</f>
        <v>208000</v>
      </c>
    </row>
    <row r="66" spans="1:7" ht="31.5" x14ac:dyDescent="0.25">
      <c r="A66" s="34" t="s">
        <v>204</v>
      </c>
      <c r="B66" s="37" t="s">
        <v>229</v>
      </c>
      <c r="C66" s="37" t="s">
        <v>112</v>
      </c>
      <c r="D66" s="69">
        <v>7700700000</v>
      </c>
      <c r="E66" s="38"/>
      <c r="F66" s="40">
        <f>SUM(F67:F69)</f>
        <v>208000</v>
      </c>
      <c r="G66" s="40">
        <f>SUM(G67:G69)</f>
        <v>208000</v>
      </c>
    </row>
    <row r="67" spans="1:7" ht="31.5" x14ac:dyDescent="0.25">
      <c r="A67" s="45" t="s">
        <v>129</v>
      </c>
      <c r="B67" s="37" t="s">
        <v>229</v>
      </c>
      <c r="C67" s="37" t="s">
        <v>112</v>
      </c>
      <c r="D67" s="69">
        <v>7700782110</v>
      </c>
      <c r="E67" s="38">
        <v>111</v>
      </c>
      <c r="F67" s="40">
        <v>195000</v>
      </c>
      <c r="G67" s="40">
        <v>195000</v>
      </c>
    </row>
    <row r="68" spans="1:7" ht="31.5" x14ac:dyDescent="0.25">
      <c r="A68" s="31" t="s">
        <v>126</v>
      </c>
      <c r="B68" s="37" t="s">
        <v>229</v>
      </c>
      <c r="C68" s="37" t="s">
        <v>112</v>
      </c>
      <c r="D68" s="69">
        <v>7700782190</v>
      </c>
      <c r="E68" s="38">
        <v>122</v>
      </c>
      <c r="F68" s="40">
        <v>1000</v>
      </c>
      <c r="G68" s="40">
        <v>1000</v>
      </c>
    </row>
    <row r="69" spans="1:7" ht="31.5" x14ac:dyDescent="0.25">
      <c r="A69" s="39" t="s">
        <v>121</v>
      </c>
      <c r="B69" s="37" t="s">
        <v>229</v>
      </c>
      <c r="C69" s="37" t="s">
        <v>112</v>
      </c>
      <c r="D69" s="69">
        <v>7700782190</v>
      </c>
      <c r="E69" s="38">
        <v>244</v>
      </c>
      <c r="F69" s="40">
        <v>12000</v>
      </c>
      <c r="G69" s="40">
        <v>12000</v>
      </c>
    </row>
    <row r="70" spans="1:7" ht="31.5" x14ac:dyDescent="0.25">
      <c r="A70" s="70" t="s">
        <v>202</v>
      </c>
      <c r="B70" s="37" t="s">
        <v>229</v>
      </c>
      <c r="C70" s="37" t="s">
        <v>112</v>
      </c>
      <c r="D70" s="69">
        <v>7700800000</v>
      </c>
      <c r="E70" s="38"/>
      <c r="F70" s="42">
        <f>F71+F72</f>
        <v>132000</v>
      </c>
      <c r="G70" s="42">
        <f>G71+G72</f>
        <v>132000</v>
      </c>
    </row>
    <row r="71" spans="1:7" ht="31.5" x14ac:dyDescent="0.25">
      <c r="A71" s="45" t="s">
        <v>129</v>
      </c>
      <c r="B71" s="37" t="s">
        <v>229</v>
      </c>
      <c r="C71" s="37" t="s">
        <v>112</v>
      </c>
      <c r="D71" s="69">
        <v>7700882110</v>
      </c>
      <c r="E71" s="38">
        <v>111</v>
      </c>
      <c r="F71" s="40">
        <v>130000</v>
      </c>
      <c r="G71" s="40">
        <v>130000</v>
      </c>
    </row>
    <row r="72" spans="1:7" ht="31.5" x14ac:dyDescent="0.25">
      <c r="A72" s="39" t="s">
        <v>121</v>
      </c>
      <c r="B72" s="37" t="s">
        <v>229</v>
      </c>
      <c r="C72" s="37" t="s">
        <v>112</v>
      </c>
      <c r="D72" s="69">
        <v>7700882190</v>
      </c>
      <c r="E72" s="38">
        <v>244</v>
      </c>
      <c r="F72" s="40">
        <v>2000</v>
      </c>
      <c r="G72" s="40">
        <v>2000</v>
      </c>
    </row>
    <row r="73" spans="1:7" s="116" customFormat="1" x14ac:dyDescent="0.25">
      <c r="A73" s="112" t="s">
        <v>224</v>
      </c>
      <c r="B73" s="113">
        <v>996</v>
      </c>
      <c r="C73" s="113"/>
      <c r="D73" s="114"/>
      <c r="E73" s="38"/>
      <c r="F73" s="115">
        <f>F74</f>
        <v>30000</v>
      </c>
      <c r="G73" s="115">
        <f>G74</f>
        <v>30000</v>
      </c>
    </row>
    <row r="74" spans="1:7" s="106" customFormat="1" ht="34.5" customHeight="1" x14ac:dyDescent="0.25">
      <c r="A74" s="117" t="s">
        <v>223</v>
      </c>
      <c r="B74" s="118">
        <v>996</v>
      </c>
      <c r="C74" s="118">
        <v>1001</v>
      </c>
      <c r="D74" s="119" t="s">
        <v>267</v>
      </c>
      <c r="E74" s="38">
        <v>321</v>
      </c>
      <c r="F74" s="120">
        <f>F75</f>
        <v>30000</v>
      </c>
      <c r="G74" s="120">
        <f>G75</f>
        <v>30000</v>
      </c>
    </row>
    <row r="75" spans="1:7" s="106" customFormat="1" x14ac:dyDescent="0.25">
      <c r="A75" s="117" t="s">
        <v>219</v>
      </c>
      <c r="B75" s="118">
        <v>996</v>
      </c>
      <c r="C75" s="118">
        <v>1001</v>
      </c>
      <c r="D75" s="119" t="s">
        <v>267</v>
      </c>
      <c r="E75" s="38">
        <v>321</v>
      </c>
      <c r="F75" s="120">
        <v>30000</v>
      </c>
      <c r="G75" s="120">
        <v>30000</v>
      </c>
    </row>
    <row r="76" spans="1:7" x14ac:dyDescent="0.25">
      <c r="A76" s="9" t="s">
        <v>113</v>
      </c>
      <c r="B76" s="21"/>
      <c r="C76" s="21"/>
      <c r="D76" s="10"/>
      <c r="E76" s="10"/>
      <c r="F76" s="42">
        <f>F13+F28+F37+F42+F48+F52+F64+F73+F34</f>
        <v>2606100</v>
      </c>
      <c r="G76" s="42">
        <f>G13+G28+G37+G42+G48+G52+G64+G73+G34</f>
        <v>2613300</v>
      </c>
    </row>
    <row r="78" spans="1:7" ht="18.75" x14ac:dyDescent="0.3">
      <c r="A78" s="1" t="s">
        <v>211</v>
      </c>
      <c r="B78" s="105"/>
      <c r="C78" s="105"/>
      <c r="F78" s="3"/>
      <c r="G78" s="3" t="s">
        <v>212</v>
      </c>
    </row>
  </sheetData>
  <mergeCells count="9">
    <mergeCell ref="A6:F6"/>
    <mergeCell ref="A7:F7"/>
    <mergeCell ref="A8:F8"/>
    <mergeCell ref="A10:A11"/>
    <mergeCell ref="B10:B11"/>
    <mergeCell ref="C10:C11"/>
    <mergeCell ref="D10:D11"/>
    <mergeCell ref="E10:E11"/>
    <mergeCell ref="F10:G10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topLeftCell="A10" workbookViewId="0">
      <selection activeCell="O15" sqref="O15"/>
    </sheetView>
  </sheetViews>
  <sheetFormatPr defaultColWidth="9.140625" defaultRowHeight="21" x14ac:dyDescent="0.35"/>
  <cols>
    <col min="1" max="1" width="9.28515625" style="65" bestFit="1" customWidth="1"/>
    <col min="2" max="2" width="9.140625" style="65"/>
    <col min="3" max="5" width="12.28515625" style="65" bestFit="1" customWidth="1"/>
    <col min="6" max="16384" width="9.140625" style="65"/>
  </cols>
  <sheetData>
    <row r="2" spans="1:8" x14ac:dyDescent="0.35">
      <c r="A2" s="65" t="s">
        <v>201</v>
      </c>
    </row>
    <row r="3" spans="1:8" x14ac:dyDescent="0.35">
      <c r="A3" s="67"/>
      <c r="B3" s="67"/>
      <c r="C3" s="67" t="s">
        <v>199</v>
      </c>
      <c r="D3" s="67">
        <v>2015</v>
      </c>
      <c r="E3" s="67">
        <v>2016</v>
      </c>
      <c r="F3" s="67"/>
      <c r="G3" s="67"/>
      <c r="H3" s="67"/>
    </row>
    <row r="4" spans="1:8" s="66" customFormat="1" x14ac:dyDescent="0.35">
      <c r="A4" s="68">
        <v>100</v>
      </c>
      <c r="B4" s="68"/>
      <c r="C4" s="68">
        <f>C6+C7+C8+C9</f>
        <v>4768200</v>
      </c>
      <c r="D4" s="68">
        <f>D6+D7+D8+D9</f>
        <v>4259000</v>
      </c>
      <c r="E4" s="68">
        <f>E6+E7+E8+E9</f>
        <v>3929600</v>
      </c>
      <c r="F4" s="68"/>
      <c r="G4" s="68"/>
      <c r="H4" s="68"/>
    </row>
    <row r="5" spans="1:8" x14ac:dyDescent="0.35">
      <c r="A5" s="67"/>
      <c r="B5" s="67"/>
      <c r="C5" s="67"/>
      <c r="D5" s="67"/>
      <c r="E5" s="67"/>
      <c r="F5" s="67"/>
      <c r="G5" s="67"/>
      <c r="H5" s="67"/>
    </row>
    <row r="6" spans="1:8" x14ac:dyDescent="0.35">
      <c r="A6" s="67">
        <v>102</v>
      </c>
      <c r="B6" s="67"/>
      <c r="C6" s="67">
        <v>971000</v>
      </c>
      <c r="D6" s="67">
        <v>971000</v>
      </c>
      <c r="E6" s="67">
        <v>971000</v>
      </c>
      <c r="F6" s="67"/>
      <c r="G6" s="67"/>
      <c r="H6" s="67"/>
    </row>
    <row r="7" spans="1:8" x14ac:dyDescent="0.35">
      <c r="A7" s="67">
        <v>104</v>
      </c>
      <c r="B7" s="67"/>
      <c r="C7" s="67">
        <v>3751683</v>
      </c>
      <c r="D7" s="67">
        <v>3242483</v>
      </c>
      <c r="E7" s="67">
        <v>2913083</v>
      </c>
      <c r="F7" s="67"/>
      <c r="G7" s="67"/>
      <c r="H7" s="67"/>
    </row>
    <row r="8" spans="1:8" x14ac:dyDescent="0.35">
      <c r="A8" s="67">
        <v>106</v>
      </c>
      <c r="B8" s="67"/>
      <c r="C8" s="67">
        <v>33517</v>
      </c>
      <c r="D8" s="67">
        <v>33517</v>
      </c>
      <c r="E8" s="67">
        <v>33517</v>
      </c>
      <c r="F8" s="67"/>
      <c r="G8" s="67"/>
      <c r="H8" s="67"/>
    </row>
    <row r="9" spans="1:8" x14ac:dyDescent="0.35">
      <c r="A9" s="67">
        <v>111</v>
      </c>
      <c r="B9" s="67"/>
      <c r="C9" s="67">
        <v>12000</v>
      </c>
      <c r="D9" s="67">
        <v>12000</v>
      </c>
      <c r="E9" s="67">
        <v>12000</v>
      </c>
      <c r="F9" s="67"/>
      <c r="G9" s="67"/>
      <c r="H9" s="67"/>
    </row>
    <row r="10" spans="1:8" x14ac:dyDescent="0.35">
      <c r="A10" s="67"/>
      <c r="B10" s="67"/>
      <c r="C10" s="67"/>
      <c r="D10" s="67"/>
      <c r="E10" s="67"/>
      <c r="F10" s="67"/>
      <c r="G10" s="67"/>
      <c r="H10" s="67"/>
    </row>
    <row r="11" spans="1:8" s="66" customFormat="1" x14ac:dyDescent="0.35">
      <c r="A11" s="68">
        <v>203</v>
      </c>
      <c r="B11" s="68"/>
      <c r="C11" s="68">
        <v>183000</v>
      </c>
      <c r="D11" s="68">
        <v>183500</v>
      </c>
      <c r="E11" s="68">
        <v>183500</v>
      </c>
      <c r="F11" s="68"/>
      <c r="G11" s="68"/>
      <c r="H11" s="68"/>
    </row>
    <row r="12" spans="1:8" x14ac:dyDescent="0.35">
      <c r="A12" s="67"/>
      <c r="B12" s="67"/>
      <c r="C12" s="67"/>
      <c r="D12" s="67"/>
      <c r="E12" s="67"/>
      <c r="F12" s="67"/>
      <c r="G12" s="67"/>
      <c r="H12" s="67"/>
    </row>
    <row r="13" spans="1:8" x14ac:dyDescent="0.35">
      <c r="A13" s="68">
        <v>300</v>
      </c>
      <c r="B13" s="68"/>
      <c r="C13" s="68">
        <f>C14+C15</f>
        <v>956000</v>
      </c>
      <c r="D13" s="68">
        <f>D14+D15</f>
        <v>980000</v>
      </c>
      <c r="E13" s="68">
        <f>E14+E15</f>
        <v>980000</v>
      </c>
      <c r="F13" s="67"/>
      <c r="G13" s="67"/>
      <c r="H13" s="67"/>
    </row>
    <row r="14" spans="1:8" x14ac:dyDescent="0.35">
      <c r="A14" s="67">
        <v>309</v>
      </c>
      <c r="B14" s="67"/>
      <c r="C14" s="67">
        <v>10000</v>
      </c>
      <c r="D14" s="67">
        <v>10000</v>
      </c>
      <c r="E14" s="67">
        <v>10000</v>
      </c>
      <c r="F14" s="67"/>
      <c r="G14" s="67"/>
      <c r="H14" s="67"/>
    </row>
    <row r="15" spans="1:8" x14ac:dyDescent="0.35">
      <c r="A15" s="67">
        <v>310</v>
      </c>
      <c r="B15" s="67"/>
      <c r="C15" s="67">
        <v>946000</v>
      </c>
      <c r="D15" s="67">
        <v>970000</v>
      </c>
      <c r="E15" s="67">
        <v>970000</v>
      </c>
      <c r="F15" s="67"/>
      <c r="G15" s="67"/>
      <c r="H15" s="67"/>
    </row>
    <row r="16" spans="1:8" x14ac:dyDescent="0.35">
      <c r="A16" s="67"/>
      <c r="B16" s="67"/>
      <c r="C16" s="67"/>
      <c r="D16" s="67"/>
      <c r="E16" s="67"/>
      <c r="F16" s="67"/>
      <c r="G16" s="67"/>
      <c r="H16" s="67"/>
    </row>
    <row r="17" spans="1:8" s="66" customFormat="1" x14ac:dyDescent="0.35">
      <c r="A17" s="68">
        <v>409</v>
      </c>
      <c r="B17" s="68"/>
      <c r="C17" s="68">
        <v>1055100</v>
      </c>
      <c r="D17" s="68">
        <v>1234800</v>
      </c>
      <c r="E17" s="68">
        <v>1421000</v>
      </c>
      <c r="F17" s="68"/>
      <c r="G17" s="68"/>
      <c r="H17" s="68"/>
    </row>
    <row r="18" spans="1:8" x14ac:dyDescent="0.35">
      <c r="A18" s="67"/>
      <c r="B18" s="67"/>
      <c r="C18" s="67"/>
      <c r="D18" s="67"/>
      <c r="E18" s="67"/>
      <c r="F18" s="67"/>
      <c r="G18" s="67"/>
      <c r="H18" s="67"/>
    </row>
    <row r="19" spans="1:8" s="66" customFormat="1" x14ac:dyDescent="0.35">
      <c r="A19" s="68">
        <v>500</v>
      </c>
      <c r="B19" s="68"/>
      <c r="C19" s="68">
        <f>C21+C22</f>
        <v>371000</v>
      </c>
      <c r="D19" s="68">
        <f>D21+D22</f>
        <v>331000</v>
      </c>
      <c r="E19" s="68">
        <f>E21+E22</f>
        <v>326000</v>
      </c>
      <c r="F19" s="68"/>
      <c r="G19" s="68"/>
      <c r="H19" s="68"/>
    </row>
    <row r="20" spans="1:8" x14ac:dyDescent="0.35">
      <c r="A20" s="67"/>
      <c r="B20" s="67"/>
      <c r="C20" s="67"/>
      <c r="D20" s="67"/>
      <c r="E20" s="67"/>
      <c r="F20" s="67"/>
      <c r="G20" s="67"/>
      <c r="H20" s="67"/>
    </row>
    <row r="21" spans="1:8" x14ac:dyDescent="0.35">
      <c r="A21" s="67">
        <v>502</v>
      </c>
      <c r="B21" s="67"/>
      <c r="C21" s="67">
        <v>60000</v>
      </c>
      <c r="D21" s="67">
        <v>20000</v>
      </c>
      <c r="E21" s="67">
        <v>15000</v>
      </c>
      <c r="F21" s="67"/>
      <c r="G21" s="67"/>
      <c r="H21" s="67"/>
    </row>
    <row r="22" spans="1:8" x14ac:dyDescent="0.35">
      <c r="A22" s="67">
        <v>503</v>
      </c>
      <c r="B22" s="67"/>
      <c r="C22" s="67">
        <v>311000</v>
      </c>
      <c r="D22" s="67">
        <v>311000</v>
      </c>
      <c r="E22" s="67">
        <v>311000</v>
      </c>
      <c r="F22" s="67"/>
      <c r="G22" s="67"/>
      <c r="H22" s="67"/>
    </row>
    <row r="23" spans="1:8" x14ac:dyDescent="0.35">
      <c r="A23" s="67"/>
      <c r="B23" s="67"/>
      <c r="C23" s="67"/>
      <c r="D23" s="67"/>
      <c r="E23" s="67"/>
      <c r="F23" s="67"/>
      <c r="G23" s="67"/>
      <c r="H23" s="67"/>
    </row>
    <row r="24" spans="1:8" s="66" customFormat="1" x14ac:dyDescent="0.35">
      <c r="A24" s="68">
        <v>707</v>
      </c>
      <c r="B24" s="68"/>
      <c r="C24" s="68">
        <v>12000</v>
      </c>
      <c r="D24" s="68">
        <v>12000</v>
      </c>
      <c r="E24" s="68">
        <v>12000</v>
      </c>
      <c r="F24" s="68"/>
      <c r="G24" s="68"/>
      <c r="H24" s="68"/>
    </row>
    <row r="25" spans="1:8" x14ac:dyDescent="0.35">
      <c r="A25" s="67"/>
      <c r="B25" s="67"/>
      <c r="C25" s="67"/>
      <c r="D25" s="67"/>
      <c r="E25" s="67"/>
      <c r="F25" s="67"/>
      <c r="G25" s="67"/>
      <c r="H25" s="67"/>
    </row>
    <row r="26" spans="1:8" s="66" customFormat="1" x14ac:dyDescent="0.35">
      <c r="A26" s="68">
        <v>800</v>
      </c>
      <c r="B26" s="68"/>
      <c r="C26" s="68">
        <v>2194400</v>
      </c>
      <c r="D26" s="68">
        <v>2194400</v>
      </c>
      <c r="E26" s="68">
        <v>2194400</v>
      </c>
      <c r="F26" s="68"/>
      <c r="G26" s="68"/>
      <c r="H26" s="68"/>
    </row>
    <row r="27" spans="1:8" x14ac:dyDescent="0.35">
      <c r="A27" s="67"/>
      <c r="B27" s="67"/>
      <c r="C27" s="67"/>
      <c r="D27" s="67"/>
      <c r="E27" s="67"/>
      <c r="F27" s="67"/>
      <c r="G27" s="67"/>
      <c r="H27" s="67"/>
    </row>
    <row r="28" spans="1:8" x14ac:dyDescent="0.35">
      <c r="A28" s="67"/>
      <c r="B28" s="67"/>
      <c r="C28" s="67"/>
      <c r="D28" s="67"/>
      <c r="E28" s="67"/>
      <c r="F28" s="67"/>
      <c r="G28" s="67"/>
      <c r="H28" s="67"/>
    </row>
    <row r="29" spans="1:8" s="66" customFormat="1" x14ac:dyDescent="0.35">
      <c r="A29" s="68">
        <v>1102</v>
      </c>
      <c r="B29" s="68"/>
      <c r="C29" s="68">
        <v>5000</v>
      </c>
      <c r="D29" s="68">
        <v>5000</v>
      </c>
      <c r="E29" s="68">
        <v>5000</v>
      </c>
      <c r="F29" s="68"/>
      <c r="G29" s="68"/>
      <c r="H29" s="68"/>
    </row>
    <row r="30" spans="1:8" x14ac:dyDescent="0.35">
      <c r="A30" s="67"/>
      <c r="B30" s="67"/>
      <c r="C30" s="67"/>
      <c r="D30" s="67"/>
      <c r="E30" s="67"/>
      <c r="F30" s="67"/>
      <c r="G30" s="67"/>
      <c r="H30" s="67"/>
    </row>
    <row r="31" spans="1:8" s="66" customFormat="1" x14ac:dyDescent="0.35">
      <c r="A31" s="68" t="s">
        <v>200</v>
      </c>
      <c r="B31" s="68"/>
      <c r="C31" s="68">
        <f>C4+C11+C13+C17+C19+C24+C26+C29</f>
        <v>9544700</v>
      </c>
      <c r="D31" s="68">
        <f>D4+D11+D13+D17+D19+D24+D26+D29</f>
        <v>9199700</v>
      </c>
      <c r="E31" s="68">
        <f>E4+E11+E13+E17+E19+E24+E26+E29</f>
        <v>9051500</v>
      </c>
      <c r="F31" s="68"/>
      <c r="G31" s="68"/>
      <c r="H31" s="68"/>
    </row>
    <row r="32" spans="1:8" x14ac:dyDescent="0.35">
      <c r="A32" s="67"/>
      <c r="B32" s="67"/>
      <c r="C32" s="67"/>
      <c r="D32" s="67"/>
      <c r="E32" s="67"/>
      <c r="F32" s="67"/>
      <c r="G32" s="67"/>
      <c r="H32" s="67"/>
    </row>
    <row r="33" spans="1:8" x14ac:dyDescent="0.35">
      <c r="A33" s="67"/>
      <c r="B33" s="67"/>
      <c r="C33" s="67"/>
      <c r="D33" s="67"/>
      <c r="E33" s="67"/>
      <c r="F33" s="67"/>
      <c r="G33" s="67"/>
      <c r="H33" s="67"/>
    </row>
  </sheetData>
  <phoneticPr fontId="1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"/>
  <sheetViews>
    <sheetView tabSelected="1" workbookViewId="0">
      <selection sqref="A1:E1048576"/>
    </sheetView>
  </sheetViews>
  <sheetFormatPr defaultRowHeight="15" x14ac:dyDescent="0.25"/>
  <cols>
    <col min="1" max="1" width="36.140625" customWidth="1"/>
    <col min="2" max="2" width="31" customWidth="1"/>
    <col min="3" max="3" width="29.140625" customWidth="1"/>
    <col min="4" max="4" width="33.42578125" customWidth="1"/>
    <col min="5" max="5" width="36.42578125" customWidth="1"/>
  </cols>
  <sheetData>
    <row r="1" spans="1:5" ht="15.75" x14ac:dyDescent="0.25">
      <c r="A1" s="603"/>
      <c r="B1" s="603"/>
      <c r="C1" s="603"/>
      <c r="D1" s="603"/>
      <c r="E1" s="282"/>
    </row>
    <row r="2" spans="1:5" ht="15.75" x14ac:dyDescent="0.25">
      <c r="A2" s="604"/>
      <c r="B2" s="604"/>
      <c r="C2" s="604"/>
      <c r="D2" s="604"/>
      <c r="E2" s="283"/>
    </row>
    <row r="3" spans="1:5" x14ac:dyDescent="0.25">
      <c r="A3" s="284"/>
      <c r="B3" s="285"/>
      <c r="C3" s="284"/>
      <c r="D3" s="286"/>
      <c r="E3" s="284"/>
    </row>
    <row r="4" spans="1:5" ht="15.75" x14ac:dyDescent="0.25">
      <c r="A4" s="287"/>
      <c r="B4" s="285"/>
      <c r="C4" s="284"/>
      <c r="D4" s="285"/>
      <c r="E4" s="288"/>
    </row>
    <row r="5" spans="1:5" ht="15.75" x14ac:dyDescent="0.25">
      <c r="A5" s="289"/>
      <c r="B5" s="290"/>
      <c r="C5" s="291"/>
      <c r="D5" s="292"/>
      <c r="E5" s="293"/>
    </row>
    <row r="6" spans="1:5" ht="15.75" x14ac:dyDescent="0.25">
      <c r="A6" s="289"/>
      <c r="B6" s="290"/>
      <c r="C6" s="291"/>
      <c r="D6" s="292"/>
      <c r="E6" s="293"/>
    </row>
    <row r="7" spans="1:5" ht="15.75" x14ac:dyDescent="0.25">
      <c r="A7" s="289"/>
      <c r="B7" s="290"/>
      <c r="C7" s="291"/>
      <c r="D7" s="292"/>
      <c r="E7" s="293"/>
    </row>
    <row r="8" spans="1:5" ht="15.75" x14ac:dyDescent="0.25">
      <c r="A8" s="289"/>
      <c r="B8" s="290"/>
      <c r="C8" s="291"/>
      <c r="D8" s="292"/>
      <c r="E8" s="293"/>
    </row>
    <row r="9" spans="1:5" ht="15.75" x14ac:dyDescent="0.25">
      <c r="A9" s="294"/>
      <c r="B9" s="295"/>
      <c r="C9" s="291"/>
      <c r="D9" s="292"/>
      <c r="E9" s="293"/>
    </row>
    <row r="10" spans="1:5" ht="15.75" x14ac:dyDescent="0.25">
      <c r="A10" s="294"/>
      <c r="B10" s="295"/>
      <c r="C10" s="296"/>
      <c r="D10" s="297"/>
      <c r="E10" s="298"/>
    </row>
    <row r="11" spans="1:5" ht="15.75" x14ac:dyDescent="0.25">
      <c r="A11" s="289"/>
      <c r="B11" s="290"/>
      <c r="C11" s="291"/>
      <c r="D11" s="292"/>
      <c r="E11" s="293"/>
    </row>
    <row r="12" spans="1:5" ht="15.75" x14ac:dyDescent="0.25">
      <c r="A12" s="289"/>
      <c r="B12" s="290"/>
      <c r="C12" s="291"/>
      <c r="D12" s="292"/>
      <c r="E12" s="293"/>
    </row>
    <row r="13" spans="1:5" ht="15.75" x14ac:dyDescent="0.25">
      <c r="A13" s="289"/>
      <c r="B13" s="290"/>
      <c r="C13" s="291"/>
      <c r="D13" s="292"/>
      <c r="E13" s="293"/>
    </row>
    <row r="14" spans="1:5" ht="15.75" x14ac:dyDescent="0.25">
      <c r="A14" s="289"/>
      <c r="B14" s="290"/>
      <c r="C14" s="291"/>
      <c r="D14" s="292"/>
      <c r="E14" s="293"/>
    </row>
    <row r="15" spans="1:5" ht="15.75" x14ac:dyDescent="0.25">
      <c r="A15" s="294"/>
      <c r="B15" s="299"/>
      <c r="C15" s="300"/>
      <c r="D15" s="301"/>
      <c r="E15" s="298"/>
    </row>
    <row r="16" spans="1:5" ht="15.75" x14ac:dyDescent="0.25">
      <c r="A16" s="294"/>
      <c r="B16" s="299"/>
      <c r="C16" s="300"/>
      <c r="D16" s="299"/>
      <c r="E16" s="298"/>
    </row>
    <row r="17" spans="1:5" ht="15.75" x14ac:dyDescent="0.25">
      <c r="A17" s="294"/>
      <c r="B17" s="299"/>
      <c r="C17" s="300"/>
      <c r="D17" s="299"/>
      <c r="E17" s="298"/>
    </row>
    <row r="18" spans="1:5" ht="15.75" x14ac:dyDescent="0.25">
      <c r="A18" s="294"/>
      <c r="B18" s="299"/>
      <c r="C18" s="300"/>
      <c r="D18" s="299"/>
      <c r="E18" s="298"/>
    </row>
    <row r="19" spans="1:5" ht="16.5" thickBot="1" x14ac:dyDescent="0.3">
      <c r="A19" s="302"/>
      <c r="B19" s="303"/>
      <c r="C19" s="303"/>
      <c r="D19" s="303"/>
      <c r="E19" s="293"/>
    </row>
    <row r="20" spans="1:5" ht="15.75" x14ac:dyDescent="0.25">
      <c r="A20" s="304"/>
      <c r="B20" s="305"/>
      <c r="C20" s="306"/>
      <c r="D20" s="307"/>
      <c r="E20" s="308"/>
    </row>
    <row r="21" spans="1:5" ht="15.75" x14ac:dyDescent="0.25">
      <c r="A21" s="309"/>
      <c r="B21" s="310"/>
      <c r="C21" s="311"/>
      <c r="D21" s="311"/>
      <c r="E21" s="312"/>
    </row>
    <row r="22" spans="1:5" ht="16.5" thickBot="1" x14ac:dyDescent="0.3">
      <c r="A22" s="313"/>
      <c r="B22" s="310"/>
      <c r="C22" s="314"/>
      <c r="D22" s="311"/>
      <c r="E22" s="315"/>
    </row>
    <row r="23" spans="1:5" ht="15.75" x14ac:dyDescent="0.25">
      <c r="A23" s="316"/>
      <c r="B23" s="310"/>
      <c r="C23" s="310"/>
      <c r="D23" s="317"/>
      <c r="E23" s="318"/>
    </row>
    <row r="24" spans="1:5" ht="15.75" x14ac:dyDescent="0.25">
      <c r="A24" s="309"/>
      <c r="B24" s="310"/>
      <c r="C24" s="319"/>
      <c r="D24" s="320"/>
      <c r="E24" s="321"/>
    </row>
    <row r="25" spans="1:5" ht="16.5" thickBot="1" x14ac:dyDescent="0.3">
      <c r="A25" s="313"/>
      <c r="B25" s="310"/>
      <c r="C25" s="310"/>
      <c r="D25" s="322"/>
      <c r="E25" s="318"/>
    </row>
    <row r="26" spans="1:5" ht="15.75" x14ac:dyDescent="0.25">
      <c r="A26" s="316"/>
      <c r="B26" s="310"/>
      <c r="C26" s="310"/>
      <c r="D26" s="322"/>
      <c r="E26" s="318"/>
    </row>
    <row r="27" spans="1:5" ht="15.75" x14ac:dyDescent="0.25">
      <c r="A27" s="323"/>
      <c r="B27" s="310"/>
      <c r="C27" s="310"/>
      <c r="D27" s="322"/>
      <c r="E27" s="321"/>
    </row>
    <row r="28" spans="1:5" ht="16.5" thickBot="1" x14ac:dyDescent="0.3">
      <c r="A28" s="324"/>
      <c r="B28" s="310"/>
      <c r="C28" s="319"/>
      <c r="D28" s="320"/>
      <c r="E28" s="325"/>
    </row>
    <row r="29" spans="1:5" ht="15.75" x14ac:dyDescent="0.25">
      <c r="A29" s="316"/>
      <c r="B29" s="310"/>
      <c r="C29" s="310"/>
      <c r="D29" s="322"/>
      <c r="E29" s="325"/>
    </row>
    <row r="30" spans="1:5" ht="16.5" thickBot="1" x14ac:dyDescent="0.3">
      <c r="A30" s="324"/>
      <c r="B30" s="310"/>
      <c r="C30" s="326"/>
      <c r="D30" s="311"/>
      <c r="E30" s="325"/>
    </row>
    <row r="31" spans="1:5" ht="15.75" x14ac:dyDescent="0.25">
      <c r="A31" s="316"/>
      <c r="B31" s="310"/>
      <c r="C31" s="326"/>
      <c r="D31" s="317"/>
      <c r="E31" s="325"/>
    </row>
    <row r="32" spans="1:5" ht="16.5" thickBot="1" x14ac:dyDescent="0.3">
      <c r="A32" s="327"/>
      <c r="B32" s="328"/>
      <c r="C32" s="328"/>
      <c r="D32" s="328"/>
      <c r="E32" s="329"/>
    </row>
    <row r="33" spans="1:5" ht="16.5" thickBot="1" x14ac:dyDescent="0.3">
      <c r="A33" s="330"/>
      <c r="B33" s="328"/>
      <c r="C33" s="328"/>
      <c r="D33" s="328"/>
      <c r="E33" s="329"/>
    </row>
    <row r="34" spans="1:5" ht="16.5" thickBot="1" x14ac:dyDescent="0.3">
      <c r="A34" s="289"/>
      <c r="B34" s="328"/>
      <c r="C34" s="328"/>
      <c r="D34" s="328"/>
      <c r="E34" s="329"/>
    </row>
    <row r="35" spans="1:5" ht="16.5" thickBot="1" x14ac:dyDescent="0.3">
      <c r="A35" s="324"/>
      <c r="B35" s="331"/>
      <c r="C35" s="331"/>
      <c r="D35" s="331"/>
      <c r="E35" s="332"/>
    </row>
    <row r="36" spans="1:5" ht="16.5" thickBot="1" x14ac:dyDescent="0.3">
      <c r="A36" s="313"/>
      <c r="B36" s="331"/>
      <c r="C36" s="331"/>
      <c r="D36" s="331"/>
      <c r="E36" s="332"/>
    </row>
    <row r="37" spans="1:5" ht="16.5" thickBot="1" x14ac:dyDescent="0.3">
      <c r="A37" s="333"/>
      <c r="B37" s="334"/>
      <c r="C37" s="334"/>
      <c r="D37" s="335"/>
      <c r="E37" s="336"/>
    </row>
    <row r="38" spans="1:5" ht="16.5" thickBot="1" x14ac:dyDescent="0.3">
      <c r="A38" s="337"/>
      <c r="B38" s="338"/>
      <c r="C38" s="339"/>
      <c r="D38" s="339"/>
      <c r="E38" s="340"/>
    </row>
    <row r="39" spans="1:5" ht="16.5" thickBot="1" x14ac:dyDescent="0.3">
      <c r="A39" s="294"/>
      <c r="B39" s="341"/>
      <c r="C39" s="342"/>
      <c r="D39" s="342"/>
      <c r="E39" s="343"/>
    </row>
    <row r="40" spans="1:5" ht="15.75" x14ac:dyDescent="0.25">
      <c r="A40" s="344"/>
      <c r="B40" s="341"/>
      <c r="C40" s="345"/>
      <c r="D40" s="345"/>
      <c r="E40" s="346"/>
    </row>
    <row r="41" spans="1:5" ht="15.75" x14ac:dyDescent="0.25">
      <c r="A41" s="347"/>
      <c r="B41" s="348"/>
      <c r="C41" s="348"/>
      <c r="D41" s="348"/>
      <c r="E41" s="349"/>
    </row>
    <row r="42" spans="1:5" ht="16.5" thickBot="1" x14ac:dyDescent="0.3">
      <c r="A42" s="324"/>
      <c r="B42" s="350"/>
      <c r="C42" s="351"/>
      <c r="D42" s="351"/>
      <c r="E42" s="352"/>
    </row>
    <row r="43" spans="1:5" ht="16.5" thickBot="1" x14ac:dyDescent="0.3">
      <c r="A43" s="313"/>
      <c r="B43" s="350"/>
      <c r="C43" s="353"/>
      <c r="D43" s="351"/>
      <c r="E43" s="352"/>
    </row>
    <row r="44" spans="1:5" ht="16.5" thickBot="1" x14ac:dyDescent="0.3">
      <c r="A44" s="289"/>
      <c r="B44" s="354"/>
      <c r="C44" s="354"/>
      <c r="D44" s="354"/>
      <c r="E44" s="355"/>
    </row>
    <row r="45" spans="1:5" ht="16.5" thickBot="1" x14ac:dyDescent="0.3">
      <c r="A45" s="324"/>
      <c r="B45" s="331"/>
      <c r="C45" s="356"/>
      <c r="D45" s="356"/>
      <c r="E45" s="357"/>
    </row>
    <row r="46" spans="1:5" ht="16.5" thickBot="1" x14ac:dyDescent="0.3">
      <c r="A46" s="313"/>
      <c r="B46" s="331"/>
      <c r="C46" s="331"/>
      <c r="D46" s="331"/>
      <c r="E46" s="332"/>
    </row>
    <row r="47" spans="1:5" ht="15.75" x14ac:dyDescent="0.25">
      <c r="A47" s="333"/>
      <c r="B47" s="334"/>
      <c r="C47" s="358"/>
      <c r="D47" s="335"/>
      <c r="E47" s="359"/>
    </row>
    <row r="48" spans="1:5" ht="15.75" x14ac:dyDescent="0.25">
      <c r="A48" s="289"/>
      <c r="B48" s="360"/>
      <c r="C48" s="361"/>
      <c r="D48" s="361"/>
      <c r="E48" s="336"/>
    </row>
    <row r="49" spans="1:5" ht="16.5" thickBot="1" x14ac:dyDescent="0.3">
      <c r="A49" s="324"/>
      <c r="B49" s="362"/>
      <c r="C49" s="356"/>
      <c r="D49" s="356"/>
      <c r="E49" s="357"/>
    </row>
    <row r="50" spans="1:5" ht="16.5" thickBot="1" x14ac:dyDescent="0.3">
      <c r="A50" s="313"/>
      <c r="B50" s="362"/>
      <c r="C50" s="331"/>
      <c r="D50" s="331"/>
      <c r="E50" s="332"/>
    </row>
    <row r="51" spans="1:5" ht="16.5" thickBot="1" x14ac:dyDescent="0.3">
      <c r="A51" s="363"/>
      <c r="B51" s="328"/>
      <c r="C51" s="328"/>
      <c r="D51" s="328"/>
      <c r="E51" s="329"/>
    </row>
    <row r="52" spans="1:5" ht="16.5" thickBot="1" x14ac:dyDescent="0.3">
      <c r="A52" s="363"/>
      <c r="B52" s="328"/>
      <c r="C52" s="328"/>
      <c r="D52" s="328"/>
      <c r="E52" s="329"/>
    </row>
    <row r="53" spans="1:5" ht="16.5" thickBot="1" x14ac:dyDescent="0.3">
      <c r="A53" s="289"/>
      <c r="B53" s="328"/>
      <c r="C53" s="328"/>
      <c r="D53" s="328"/>
      <c r="E53" s="329"/>
    </row>
    <row r="54" spans="1:5" ht="16.5" thickBot="1" x14ac:dyDescent="0.3">
      <c r="A54" s="324"/>
      <c r="B54" s="356"/>
      <c r="C54" s="356"/>
      <c r="D54" s="356"/>
      <c r="E54" s="357"/>
    </row>
    <row r="55" spans="1:5" ht="16.5" thickBot="1" x14ac:dyDescent="0.3">
      <c r="A55" s="313"/>
      <c r="B55" s="356"/>
      <c r="C55" s="331"/>
      <c r="D55" s="331"/>
      <c r="E55" s="332"/>
    </row>
    <row r="56" spans="1:5" ht="16.5" thickBot="1" x14ac:dyDescent="0.3">
      <c r="A56" s="289"/>
      <c r="B56" s="328"/>
      <c r="C56" s="328"/>
      <c r="D56" s="328"/>
      <c r="E56" s="329"/>
    </row>
    <row r="57" spans="1:5" ht="16.5" thickBot="1" x14ac:dyDescent="0.3">
      <c r="A57" s="324"/>
      <c r="B57" s="356"/>
      <c r="C57" s="356"/>
      <c r="D57" s="356"/>
      <c r="E57" s="357"/>
    </row>
    <row r="58" spans="1:5" ht="16.5" thickBot="1" x14ac:dyDescent="0.3">
      <c r="A58" s="313"/>
      <c r="B58" s="356"/>
      <c r="C58" s="331"/>
      <c r="D58" s="331"/>
      <c r="E58" s="332"/>
    </row>
    <row r="59" spans="1:5" ht="16.5" thickBot="1" x14ac:dyDescent="0.3">
      <c r="A59" s="363"/>
      <c r="B59" s="328"/>
      <c r="C59" s="328"/>
      <c r="D59" s="328"/>
      <c r="E59" s="329"/>
    </row>
    <row r="60" spans="1:5" ht="16.5" thickBot="1" x14ac:dyDescent="0.3">
      <c r="A60" s="289"/>
      <c r="B60" s="328"/>
      <c r="C60" s="328"/>
      <c r="D60" s="328"/>
      <c r="E60" s="329"/>
    </row>
    <row r="61" spans="1:5" ht="16.5" thickBot="1" x14ac:dyDescent="0.3">
      <c r="A61" s="324"/>
      <c r="B61" s="331"/>
      <c r="C61" s="356"/>
      <c r="D61" s="356"/>
      <c r="E61" s="357"/>
    </row>
    <row r="62" spans="1:5" ht="16.5" thickBot="1" x14ac:dyDescent="0.3">
      <c r="A62" s="313"/>
      <c r="B62" s="331"/>
      <c r="C62" s="331"/>
      <c r="D62" s="331"/>
      <c r="E62" s="332"/>
    </row>
    <row r="63" spans="1:5" ht="16.5" thickBot="1" x14ac:dyDescent="0.3">
      <c r="A63" s="363"/>
      <c r="B63" s="328"/>
      <c r="C63" s="328"/>
      <c r="D63" s="328"/>
      <c r="E63" s="329"/>
    </row>
    <row r="64" spans="1:5" ht="16.5" thickBot="1" x14ac:dyDescent="0.3">
      <c r="A64" s="289"/>
      <c r="B64" s="354"/>
      <c r="C64" s="354"/>
      <c r="D64" s="354"/>
      <c r="E64" s="355"/>
    </row>
    <row r="65" spans="1:5" ht="16.5" thickBot="1" x14ac:dyDescent="0.3">
      <c r="A65" s="324"/>
      <c r="B65" s="356"/>
      <c r="C65" s="356"/>
      <c r="D65" s="356"/>
      <c r="E65" s="357"/>
    </row>
    <row r="66" spans="1:5" ht="16.5" thickBot="1" x14ac:dyDescent="0.3">
      <c r="A66" s="313"/>
      <c r="B66" s="331"/>
      <c r="C66" s="331"/>
      <c r="D66" s="331"/>
      <c r="E66" s="332"/>
    </row>
    <row r="67" spans="1:5" ht="16.5" thickBot="1" x14ac:dyDescent="0.3">
      <c r="A67" s="364"/>
      <c r="B67" s="354"/>
      <c r="C67" s="354"/>
      <c r="D67" s="354"/>
      <c r="E67" s="355"/>
    </row>
    <row r="68" spans="1:5" ht="16.5" thickBot="1" x14ac:dyDescent="0.3">
      <c r="A68" s="289"/>
      <c r="B68" s="354"/>
      <c r="C68" s="354"/>
      <c r="D68" s="354"/>
      <c r="E68" s="355"/>
    </row>
    <row r="69" spans="1:5" ht="16.5" thickBot="1" x14ac:dyDescent="0.3">
      <c r="A69" s="324"/>
      <c r="B69" s="331"/>
      <c r="C69" s="331"/>
      <c r="D69" s="331"/>
      <c r="E69" s="332"/>
    </row>
    <row r="70" spans="1:5" ht="16.5" thickBot="1" x14ac:dyDescent="0.3">
      <c r="A70" s="313"/>
      <c r="B70" s="331"/>
      <c r="C70" s="331"/>
      <c r="D70" s="331"/>
      <c r="E70" s="332"/>
    </row>
    <row r="71" spans="1:5" ht="16.5" thickBot="1" x14ac:dyDescent="0.3">
      <c r="A71" s="365"/>
      <c r="B71" s="354"/>
      <c r="C71" s="354"/>
      <c r="D71" s="354"/>
      <c r="E71" s="355"/>
    </row>
    <row r="72" spans="1:5" ht="16.5" thickBot="1" x14ac:dyDescent="0.3">
      <c r="A72" s="327"/>
      <c r="B72" s="328"/>
      <c r="C72" s="328"/>
      <c r="D72" s="328"/>
      <c r="E72" s="329"/>
    </row>
    <row r="73" spans="1:5" ht="16.5" thickBot="1" x14ac:dyDescent="0.3">
      <c r="A73" s="289"/>
      <c r="B73" s="354"/>
      <c r="C73" s="354"/>
      <c r="D73" s="354"/>
      <c r="E73" s="355"/>
    </row>
    <row r="74" spans="1:5" ht="16.5" thickBot="1" x14ac:dyDescent="0.3">
      <c r="A74" s="324"/>
      <c r="B74" s="331"/>
      <c r="C74" s="331"/>
      <c r="D74" s="331"/>
      <c r="E74" s="332"/>
    </row>
    <row r="75" spans="1:5" ht="16.5" thickBot="1" x14ac:dyDescent="0.3">
      <c r="A75" s="313"/>
      <c r="B75" s="331"/>
      <c r="C75" s="331"/>
      <c r="D75" s="331"/>
      <c r="E75" s="332"/>
    </row>
    <row r="76" spans="1:5" ht="16.5" thickBot="1" x14ac:dyDescent="0.3">
      <c r="A76" s="366"/>
      <c r="B76" s="328"/>
      <c r="C76" s="328"/>
      <c r="D76" s="328"/>
      <c r="E76" s="329"/>
    </row>
    <row r="77" spans="1:5" ht="16.5" thickBot="1" x14ac:dyDescent="0.3">
      <c r="A77" s="289"/>
      <c r="B77" s="354"/>
      <c r="C77" s="354"/>
      <c r="D77" s="354"/>
      <c r="E77" s="355"/>
    </row>
    <row r="78" spans="1:5" ht="16.5" thickBot="1" x14ac:dyDescent="0.3">
      <c r="A78" s="324"/>
      <c r="B78" s="331"/>
      <c r="C78" s="331"/>
      <c r="D78" s="331"/>
      <c r="E78" s="332"/>
    </row>
    <row r="79" spans="1:5" ht="16.5" thickBot="1" x14ac:dyDescent="0.3">
      <c r="A79" s="313"/>
      <c r="B79" s="331"/>
      <c r="C79" s="331"/>
      <c r="D79" s="331"/>
      <c r="E79" s="332"/>
    </row>
    <row r="80" spans="1:5" ht="16.5" thickBot="1" x14ac:dyDescent="0.3">
      <c r="A80" s="366"/>
      <c r="B80" s="328"/>
      <c r="C80" s="328"/>
      <c r="D80" s="328"/>
      <c r="E80" s="329"/>
    </row>
    <row r="81" spans="1:5" ht="16.5" thickBot="1" x14ac:dyDescent="0.3">
      <c r="A81" s="313"/>
      <c r="B81" s="331"/>
      <c r="C81" s="331"/>
      <c r="D81" s="331"/>
      <c r="E81" s="332"/>
    </row>
    <row r="82" spans="1:5" ht="16.5" thickBot="1" x14ac:dyDescent="0.3">
      <c r="A82" s="313"/>
      <c r="B82" s="331"/>
      <c r="C82" s="331"/>
      <c r="D82" s="331"/>
      <c r="E82" s="332"/>
    </row>
    <row r="83" spans="1:5" ht="16.5" thickBot="1" x14ac:dyDescent="0.3">
      <c r="A83" s="313"/>
      <c r="B83" s="331"/>
      <c r="C83" s="331"/>
      <c r="D83" s="331"/>
      <c r="E83" s="332"/>
    </row>
    <row r="84" spans="1:5" ht="16.5" thickBot="1" x14ac:dyDescent="0.3">
      <c r="A84" s="313"/>
      <c r="B84" s="331"/>
      <c r="C84" s="331"/>
      <c r="D84" s="331"/>
      <c r="E84" s="332"/>
    </row>
    <row r="85" spans="1:5" ht="16.5" thickBot="1" x14ac:dyDescent="0.3">
      <c r="A85" s="324"/>
      <c r="B85" s="331"/>
      <c r="C85" s="331"/>
      <c r="D85" s="331"/>
      <c r="E85" s="332"/>
    </row>
    <row r="86" spans="1:5" ht="16.5" thickBot="1" x14ac:dyDescent="0.3">
      <c r="A86" s="313"/>
      <c r="B86" s="331"/>
      <c r="C86" s="331"/>
      <c r="D86" s="331"/>
      <c r="E86" s="332"/>
    </row>
    <row r="87" spans="1:5" ht="16.5" thickBot="1" x14ac:dyDescent="0.3">
      <c r="A87" s="324"/>
      <c r="B87" s="331"/>
      <c r="C87" s="331"/>
      <c r="D87" s="331"/>
      <c r="E87" s="332"/>
    </row>
    <row r="88" spans="1:5" ht="16.5" thickBot="1" x14ac:dyDescent="0.3">
      <c r="A88" s="313"/>
      <c r="B88" s="331"/>
      <c r="C88" s="331"/>
      <c r="D88" s="331"/>
      <c r="E88" s="332"/>
    </row>
    <row r="89" spans="1:5" ht="16.5" thickBot="1" x14ac:dyDescent="0.3">
      <c r="A89" s="365"/>
      <c r="B89" s="354"/>
      <c r="C89" s="354"/>
      <c r="D89" s="354"/>
      <c r="E89" s="355"/>
    </row>
    <row r="90" spans="1:5" ht="16.5" thickBot="1" x14ac:dyDescent="0.3">
      <c r="A90" s="289"/>
      <c r="B90" s="331"/>
      <c r="C90" s="331"/>
      <c r="D90" s="331"/>
      <c r="E90" s="332"/>
    </row>
    <row r="91" spans="1:5" ht="16.5" thickBot="1" x14ac:dyDescent="0.3">
      <c r="A91" s="324"/>
      <c r="B91" s="331"/>
      <c r="C91" s="331"/>
      <c r="D91" s="331"/>
      <c r="E91" s="332"/>
    </row>
    <row r="92" spans="1:5" ht="16.5" thickBot="1" x14ac:dyDescent="0.3">
      <c r="A92" s="313"/>
      <c r="B92" s="331"/>
      <c r="C92" s="331"/>
      <c r="D92" s="331"/>
      <c r="E92" s="332"/>
    </row>
    <row r="93" spans="1:5" ht="16.5" thickBot="1" x14ac:dyDescent="0.3">
      <c r="A93" s="365"/>
      <c r="B93" s="354"/>
      <c r="C93" s="354"/>
      <c r="D93" s="354"/>
      <c r="E93" s="355"/>
    </row>
    <row r="94" spans="1:5" ht="16.5" thickBot="1" x14ac:dyDescent="0.3">
      <c r="A94" s="327"/>
      <c r="B94" s="328"/>
      <c r="C94" s="328"/>
      <c r="D94" s="328"/>
      <c r="E94" s="329"/>
    </row>
    <row r="95" spans="1:5" ht="16.5" thickBot="1" x14ac:dyDescent="0.3">
      <c r="A95" s="289"/>
      <c r="B95" s="328"/>
      <c r="C95" s="328"/>
      <c r="D95" s="328"/>
      <c r="E95" s="329"/>
    </row>
    <row r="96" spans="1:5" ht="16.5" thickBot="1" x14ac:dyDescent="0.3">
      <c r="A96" s="324"/>
      <c r="B96" s="331"/>
      <c r="C96" s="331"/>
      <c r="D96" s="331"/>
      <c r="E96" s="332"/>
    </row>
    <row r="97" spans="1:5" ht="16.5" thickBot="1" x14ac:dyDescent="0.3">
      <c r="A97" s="313"/>
      <c r="B97" s="331"/>
      <c r="C97" s="331"/>
      <c r="D97" s="331"/>
      <c r="E97" s="332"/>
    </row>
    <row r="98" spans="1:5" ht="16.5" thickBot="1" x14ac:dyDescent="0.3">
      <c r="A98" s="289"/>
      <c r="B98" s="328"/>
      <c r="C98" s="328"/>
      <c r="D98" s="328"/>
      <c r="E98" s="329"/>
    </row>
    <row r="99" spans="1:5" ht="16.5" thickBot="1" x14ac:dyDescent="0.3">
      <c r="A99" s="324"/>
      <c r="B99" s="331"/>
      <c r="C99" s="331"/>
      <c r="D99" s="331"/>
      <c r="E99" s="332"/>
    </row>
    <row r="100" spans="1:5" ht="16.5" thickBot="1" x14ac:dyDescent="0.3">
      <c r="A100" s="313"/>
      <c r="B100" s="331"/>
      <c r="C100" s="331"/>
      <c r="D100" s="331"/>
      <c r="E100" s="332"/>
    </row>
    <row r="101" spans="1:5" ht="16.5" thickBot="1" x14ac:dyDescent="0.3">
      <c r="A101" s="327"/>
      <c r="B101" s="328"/>
      <c r="C101" s="328"/>
      <c r="D101" s="328"/>
      <c r="E101" s="329"/>
    </row>
    <row r="102" spans="1:5" ht="16.5" thickBot="1" x14ac:dyDescent="0.3">
      <c r="A102" s="313"/>
      <c r="B102" s="331"/>
      <c r="C102" s="331"/>
      <c r="D102" s="331"/>
      <c r="E102" s="332"/>
    </row>
    <row r="103" spans="1:5" ht="16.5" thickBot="1" x14ac:dyDescent="0.3">
      <c r="A103" s="313"/>
      <c r="B103" s="331"/>
      <c r="C103" s="331"/>
      <c r="D103" s="331"/>
      <c r="E103" s="332"/>
    </row>
    <row r="104" spans="1:5" ht="16.5" thickBot="1" x14ac:dyDescent="0.3">
      <c r="A104" s="313"/>
      <c r="B104" s="331"/>
      <c r="C104" s="331"/>
      <c r="D104" s="331"/>
      <c r="E104" s="332"/>
    </row>
    <row r="105" spans="1:5" ht="16.5" thickBot="1" x14ac:dyDescent="0.3">
      <c r="A105" s="313"/>
      <c r="B105" s="331"/>
      <c r="C105" s="331"/>
      <c r="D105" s="331"/>
      <c r="E105" s="332"/>
    </row>
    <row r="106" spans="1:5" ht="16.5" thickBot="1" x14ac:dyDescent="0.3">
      <c r="A106" s="324"/>
      <c r="B106" s="331"/>
      <c r="C106" s="356"/>
      <c r="D106" s="356"/>
      <c r="E106" s="357"/>
    </row>
    <row r="107" spans="1:5" ht="16.5" thickBot="1" x14ac:dyDescent="0.3">
      <c r="A107" s="313"/>
      <c r="B107" s="331"/>
      <c r="C107" s="331"/>
      <c r="D107" s="331"/>
      <c r="E107" s="332"/>
    </row>
    <row r="108" spans="1:5" ht="16.5" thickBot="1" x14ac:dyDescent="0.3">
      <c r="A108" s="324"/>
      <c r="B108" s="331"/>
      <c r="C108" s="356"/>
      <c r="D108" s="356"/>
      <c r="E108" s="357"/>
    </row>
    <row r="109" spans="1:5" ht="16.5" thickBot="1" x14ac:dyDescent="0.3">
      <c r="A109" s="313"/>
      <c r="B109" s="331"/>
      <c r="C109" s="331"/>
      <c r="D109" s="331"/>
      <c r="E109" s="332"/>
    </row>
    <row r="110" spans="1:5" ht="16.5" thickBot="1" x14ac:dyDescent="0.3">
      <c r="A110" s="294"/>
      <c r="B110" s="356"/>
      <c r="C110" s="356"/>
      <c r="D110" s="356"/>
      <c r="E110" s="357"/>
    </row>
    <row r="111" spans="1:5" ht="16.5" thickBot="1" x14ac:dyDescent="0.3">
      <c r="A111" s="324"/>
      <c r="B111" s="356"/>
      <c r="C111" s="331"/>
      <c r="D111" s="331"/>
      <c r="E111" s="332"/>
    </row>
    <row r="112" spans="1:5" ht="16.5" thickBot="1" x14ac:dyDescent="0.3">
      <c r="A112" s="313"/>
      <c r="B112" s="356"/>
      <c r="C112" s="331"/>
      <c r="D112" s="331"/>
      <c r="E112" s="332"/>
    </row>
    <row r="113" spans="1:5" ht="15.75" x14ac:dyDescent="0.25">
      <c r="A113" s="367"/>
      <c r="B113" s="368"/>
      <c r="C113" s="368"/>
      <c r="D113" s="368"/>
      <c r="E113" s="369"/>
    </row>
    <row r="114" spans="1:5" ht="15.75" x14ac:dyDescent="0.25">
      <c r="A114" s="370"/>
      <c r="B114" s="350"/>
      <c r="C114" s="350"/>
      <c r="D114" s="350"/>
      <c r="E114" s="312"/>
    </row>
    <row r="115" spans="1:5" ht="16.5" thickBot="1" x14ac:dyDescent="0.3">
      <c r="A115" s="313"/>
      <c r="B115" s="350"/>
      <c r="C115" s="350"/>
      <c r="D115" s="350"/>
      <c r="E115" s="371"/>
    </row>
    <row r="116" spans="1:5" ht="16.5" thickBot="1" x14ac:dyDescent="0.3">
      <c r="A116" s="313"/>
      <c r="B116" s="350"/>
      <c r="C116" s="350"/>
      <c r="D116" s="350"/>
      <c r="E116" s="371"/>
    </row>
    <row r="117" spans="1:5" ht="16.5" thickBot="1" x14ac:dyDescent="0.3">
      <c r="A117" s="313"/>
      <c r="B117" s="372"/>
      <c r="C117" s="350"/>
      <c r="D117" s="350"/>
      <c r="E117" s="371"/>
    </row>
    <row r="118" spans="1:5" ht="16.5" thickBot="1" x14ac:dyDescent="0.3">
      <c r="A118" s="324"/>
      <c r="B118" s="372"/>
      <c r="C118" s="350"/>
      <c r="D118" s="350"/>
      <c r="E118" s="371"/>
    </row>
    <row r="119" spans="1:5" ht="16.5" thickBot="1" x14ac:dyDescent="0.3">
      <c r="A119" s="313"/>
      <c r="B119" s="372"/>
      <c r="C119" s="350"/>
      <c r="D119" s="350"/>
      <c r="E119" s="371"/>
    </row>
    <row r="120" spans="1:5" ht="15.75" x14ac:dyDescent="0.25">
      <c r="A120" s="367"/>
      <c r="B120" s="334"/>
      <c r="C120" s="361"/>
      <c r="D120" s="361"/>
      <c r="E120" s="373"/>
    </row>
    <row r="121" spans="1:5" ht="15.75" x14ac:dyDescent="0.25">
      <c r="A121" s="370"/>
      <c r="B121" s="372"/>
      <c r="C121" s="350"/>
      <c r="D121" s="350"/>
      <c r="E121" s="371"/>
    </row>
    <row r="122" spans="1:5" ht="16.5" thickBot="1" x14ac:dyDescent="0.3">
      <c r="A122" s="313"/>
      <c r="B122" s="372"/>
      <c r="C122" s="350"/>
      <c r="D122" s="350"/>
      <c r="E122" s="371"/>
    </row>
    <row r="123" spans="1:5" ht="16.5" thickBot="1" x14ac:dyDescent="0.3">
      <c r="A123" s="313"/>
      <c r="B123" s="372"/>
      <c r="C123" s="350"/>
      <c r="D123" s="350"/>
      <c r="E123" s="371"/>
    </row>
    <row r="124" spans="1:5" ht="16.5" thickBot="1" x14ac:dyDescent="0.3">
      <c r="A124" s="313"/>
      <c r="B124" s="342"/>
      <c r="C124" s="342"/>
      <c r="D124" s="342"/>
      <c r="E124" s="374"/>
    </row>
    <row r="125" spans="1:5" ht="16.5" thickBot="1" x14ac:dyDescent="0.3">
      <c r="A125" s="375"/>
      <c r="B125" s="342"/>
      <c r="C125" s="350"/>
      <c r="D125" s="350"/>
      <c r="E125" s="312"/>
    </row>
    <row r="126" spans="1:5" ht="16.5" thickBot="1" x14ac:dyDescent="0.3">
      <c r="A126" s="313"/>
      <c r="B126" s="342"/>
      <c r="C126" s="350"/>
      <c r="D126" s="350"/>
      <c r="E126" s="371"/>
    </row>
    <row r="127" spans="1:5" ht="15.75" x14ac:dyDescent="0.25">
      <c r="A127" s="376"/>
      <c r="B127" s="368"/>
      <c r="C127" s="368"/>
      <c r="D127" s="368"/>
      <c r="E127" s="369"/>
    </row>
    <row r="128" spans="1:5" ht="15.75" x14ac:dyDescent="0.25">
      <c r="A128" s="289"/>
      <c r="B128" s="377"/>
      <c r="C128" s="348"/>
      <c r="D128" s="348"/>
      <c r="E128" s="378"/>
    </row>
    <row r="129" spans="1:5" ht="16.5" thickBot="1" x14ac:dyDescent="0.3">
      <c r="A129" s="324"/>
      <c r="B129" s="362"/>
      <c r="C129" s="350"/>
      <c r="D129" s="350"/>
      <c r="E129" s="371"/>
    </row>
    <row r="130" spans="1:5" ht="16.5" thickBot="1" x14ac:dyDescent="0.3">
      <c r="A130" s="313"/>
      <c r="B130" s="362"/>
      <c r="C130" s="350"/>
      <c r="D130" s="372"/>
      <c r="E130" s="371"/>
    </row>
    <row r="131" spans="1:5" ht="15.75" x14ac:dyDescent="0.25">
      <c r="A131" s="379"/>
      <c r="B131" s="380"/>
      <c r="C131" s="380"/>
      <c r="D131" s="381"/>
      <c r="E131" s="382"/>
    </row>
    <row r="132" spans="1:5" ht="15.75" x14ac:dyDescent="0.25">
      <c r="A132" s="383"/>
      <c r="B132" s="384"/>
      <c r="C132" s="384"/>
      <c r="D132" s="384"/>
      <c r="E132" s="293"/>
    </row>
    <row r="133" spans="1:5" ht="15.75" x14ac:dyDescent="0.25">
      <c r="A133" s="385"/>
      <c r="B133" s="384"/>
      <c r="C133" s="384"/>
      <c r="D133" s="384"/>
      <c r="E133" s="293"/>
    </row>
    <row r="134" spans="1:5" ht="15.75" x14ac:dyDescent="0.25">
      <c r="A134" s="386"/>
      <c r="B134" s="384"/>
      <c r="C134" s="384"/>
      <c r="D134" s="384"/>
      <c r="E134" s="293"/>
    </row>
    <row r="135" spans="1:5" ht="15.75" x14ac:dyDescent="0.25">
      <c r="A135" s="387"/>
      <c r="B135" s="388"/>
      <c r="C135" s="388"/>
      <c r="D135" s="388"/>
      <c r="E135" s="298"/>
    </row>
    <row r="136" spans="1:5" ht="15.75" x14ac:dyDescent="0.25">
      <c r="A136" s="387"/>
      <c r="B136" s="388"/>
      <c r="C136" s="388"/>
      <c r="D136" s="388"/>
      <c r="E136" s="298"/>
    </row>
    <row r="137" spans="1:5" ht="15.75" x14ac:dyDescent="0.25">
      <c r="A137" s="389"/>
      <c r="B137" s="384"/>
      <c r="C137" s="384"/>
      <c r="D137" s="384"/>
      <c r="E137" s="293"/>
    </row>
    <row r="138" spans="1:5" ht="16.5" thickBot="1" x14ac:dyDescent="0.3">
      <c r="A138" s="365"/>
      <c r="B138" s="390"/>
      <c r="C138" s="390"/>
      <c r="D138" s="390"/>
      <c r="E138" s="391"/>
    </row>
    <row r="139" spans="1:5" ht="16.5" thickBot="1" x14ac:dyDescent="0.3">
      <c r="A139" s="289"/>
      <c r="B139" s="390"/>
      <c r="C139" s="390"/>
      <c r="D139" s="390"/>
      <c r="E139" s="391"/>
    </row>
    <row r="140" spans="1:5" ht="16.5" thickBot="1" x14ac:dyDescent="0.3">
      <c r="A140" s="294"/>
      <c r="B140" s="392"/>
      <c r="C140" s="392"/>
      <c r="D140" s="392"/>
      <c r="E140" s="393"/>
    </row>
    <row r="141" spans="1:5" ht="16.5" thickBot="1" x14ac:dyDescent="0.3">
      <c r="A141" s="394"/>
      <c r="B141" s="392"/>
      <c r="C141" s="392"/>
      <c r="D141" s="392"/>
      <c r="E141" s="393"/>
    </row>
    <row r="142" spans="1:5" ht="16.5" thickBot="1" x14ac:dyDescent="0.3">
      <c r="A142" s="395"/>
      <c r="B142" s="390"/>
      <c r="C142" s="390"/>
      <c r="D142" s="390"/>
      <c r="E142" s="391"/>
    </row>
    <row r="143" spans="1:5" ht="16.5" thickBot="1" x14ac:dyDescent="0.3">
      <c r="A143" s="294"/>
      <c r="B143" s="392"/>
      <c r="C143" s="392"/>
      <c r="D143" s="392"/>
      <c r="E143" s="393"/>
    </row>
    <row r="144" spans="1:5" ht="16.5" thickBot="1" x14ac:dyDescent="0.3">
      <c r="A144" s="394"/>
      <c r="B144" s="392"/>
      <c r="C144" s="392"/>
      <c r="D144" s="392"/>
      <c r="E144" s="393"/>
    </row>
    <row r="145" spans="1:5" ht="16.5" thickBot="1" x14ac:dyDescent="0.3">
      <c r="A145" s="396"/>
      <c r="B145" s="354"/>
      <c r="C145" s="354"/>
      <c r="D145" s="354"/>
      <c r="E145" s="355"/>
    </row>
    <row r="146" spans="1:5" ht="16.5" thickBot="1" x14ac:dyDescent="0.3">
      <c r="A146" s="396"/>
      <c r="B146" s="354"/>
      <c r="C146" s="354"/>
      <c r="D146" s="354"/>
      <c r="E146" s="355"/>
    </row>
    <row r="147" spans="1:5" ht="16.5" thickBot="1" x14ac:dyDescent="0.3">
      <c r="A147" s="294"/>
      <c r="B147" s="331"/>
      <c r="C147" s="331"/>
      <c r="D147" s="331"/>
      <c r="E147" s="332"/>
    </row>
    <row r="148" spans="1:5" ht="16.5" thickBot="1" x14ac:dyDescent="0.3">
      <c r="A148" s="397"/>
      <c r="B148" s="331"/>
      <c r="C148" s="331"/>
      <c r="D148" s="331"/>
      <c r="E148" s="332"/>
    </row>
    <row r="149" spans="1:5" ht="15.75" x14ac:dyDescent="0.25">
      <c r="A149" s="398"/>
      <c r="B149" s="399"/>
      <c r="C149" s="399"/>
      <c r="D149" s="399"/>
      <c r="E149" s="400"/>
    </row>
  </sheetData>
  <mergeCells count="4">
    <mergeCell ref="A1:A2"/>
    <mergeCell ref="B1:B2"/>
    <mergeCell ref="C1:C2"/>
    <mergeCell ref="D1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workbookViewId="0">
      <selection activeCell="G9" sqref="G9"/>
    </sheetView>
  </sheetViews>
  <sheetFormatPr defaultColWidth="9.140625" defaultRowHeight="15.75" x14ac:dyDescent="0.25"/>
  <cols>
    <col min="1" max="1" width="58" style="72" customWidth="1"/>
    <col min="2" max="2" width="28.42578125" style="72" customWidth="1"/>
    <col min="3" max="3" width="0.28515625" style="72" hidden="1" customWidth="1"/>
    <col min="4" max="4" width="17.28515625" style="72" customWidth="1"/>
    <col min="5" max="5" width="18" style="72" customWidth="1"/>
    <col min="6" max="16384" width="9.140625" style="74"/>
  </cols>
  <sheetData>
    <row r="1" spans="1:5" x14ac:dyDescent="0.25">
      <c r="B1" s="73" t="s">
        <v>334</v>
      </c>
      <c r="C1" s="73"/>
      <c r="D1" s="73"/>
    </row>
    <row r="2" spans="1:5" x14ac:dyDescent="0.25">
      <c r="B2" s="73" t="s">
        <v>769</v>
      </c>
      <c r="D2" s="73"/>
    </row>
    <row r="3" spans="1:5" x14ac:dyDescent="0.25">
      <c r="B3" s="233" t="s">
        <v>670</v>
      </c>
      <c r="C3" s="73"/>
      <c r="D3" s="73"/>
    </row>
    <row r="4" spans="1:5" x14ac:dyDescent="0.25">
      <c r="B4" s="233" t="s">
        <v>673</v>
      </c>
      <c r="C4" s="73"/>
      <c r="D4" s="73"/>
    </row>
    <row r="5" spans="1:5" ht="5.25" customHeight="1" x14ac:dyDescent="0.25"/>
    <row r="6" spans="1:5" ht="24.75" customHeight="1" x14ac:dyDescent="0.25">
      <c r="A6" s="548" t="s">
        <v>659</v>
      </c>
      <c r="B6" s="548"/>
      <c r="C6" s="548"/>
      <c r="D6" s="548"/>
      <c r="E6" s="548"/>
    </row>
    <row r="7" spans="1:5" ht="15.75" customHeight="1" x14ac:dyDescent="0.25">
      <c r="A7" s="548"/>
      <c r="B7" s="548"/>
      <c r="C7" s="548"/>
      <c r="D7" s="548"/>
      <c r="E7" s="548"/>
    </row>
    <row r="8" spans="1:5" x14ac:dyDescent="0.25">
      <c r="E8" s="75" t="s">
        <v>137</v>
      </c>
    </row>
    <row r="9" spans="1:5" ht="220.5" x14ac:dyDescent="0.25">
      <c r="A9" s="76" t="s">
        <v>2</v>
      </c>
      <c r="B9" s="76" t="s">
        <v>0</v>
      </c>
      <c r="C9" s="170" t="s">
        <v>270</v>
      </c>
      <c r="D9" s="245" t="s">
        <v>337</v>
      </c>
      <c r="E9" s="246" t="s">
        <v>660</v>
      </c>
    </row>
    <row r="10" spans="1:5" x14ac:dyDescent="0.25">
      <c r="A10" s="77" t="s">
        <v>4</v>
      </c>
      <c r="B10" s="78" t="s">
        <v>26</v>
      </c>
      <c r="C10" s="172">
        <f>C11+C14+C20+C23</f>
        <v>506300</v>
      </c>
      <c r="D10" s="273">
        <f>D11+D14+D20+D23+D39</f>
        <v>478900</v>
      </c>
      <c r="E10" s="273">
        <f>E11+E14+E20+E23+E39</f>
        <v>496000</v>
      </c>
    </row>
    <row r="11" spans="1:5" s="103" customFormat="1" x14ac:dyDescent="0.25">
      <c r="A11" s="77" t="s">
        <v>5</v>
      </c>
      <c r="B11" s="78" t="s">
        <v>27</v>
      </c>
      <c r="C11" s="172">
        <f t="shared" ref="C11:D12" si="0">C12</f>
        <v>220000</v>
      </c>
      <c r="D11" s="273">
        <f t="shared" si="0"/>
        <v>153100</v>
      </c>
      <c r="E11" s="512">
        <f>E12</f>
        <v>155000</v>
      </c>
    </row>
    <row r="12" spans="1:5" x14ac:dyDescent="0.25">
      <c r="A12" s="81" t="s">
        <v>6</v>
      </c>
      <c r="B12" s="80" t="s">
        <v>28</v>
      </c>
      <c r="C12" s="174">
        <f t="shared" si="0"/>
        <v>220000</v>
      </c>
      <c r="D12" s="274">
        <f t="shared" si="0"/>
        <v>153100</v>
      </c>
      <c r="E12" s="533">
        <f xml:space="preserve"> E13</f>
        <v>155000</v>
      </c>
    </row>
    <row r="13" spans="1:5" ht="97.5" x14ac:dyDescent="0.25">
      <c r="A13" s="82" t="s">
        <v>214</v>
      </c>
      <c r="B13" s="80" t="s">
        <v>29</v>
      </c>
      <c r="C13" s="174">
        <v>220000</v>
      </c>
      <c r="D13" s="274">
        <v>153100</v>
      </c>
      <c r="E13" s="533">
        <v>155000</v>
      </c>
    </row>
    <row r="14" spans="1:5" ht="47.25" x14ac:dyDescent="0.25">
      <c r="A14" s="79" t="s">
        <v>7</v>
      </c>
      <c r="B14" s="78" t="s">
        <v>76</v>
      </c>
      <c r="C14" s="172">
        <f>C15</f>
        <v>213300</v>
      </c>
      <c r="D14" s="273">
        <f>D15</f>
        <v>231500</v>
      </c>
      <c r="E14" s="512">
        <f>E15</f>
        <v>246400</v>
      </c>
    </row>
    <row r="15" spans="1:5" s="103" customFormat="1" ht="41.25" customHeight="1" x14ac:dyDescent="0.25">
      <c r="A15" s="167" t="s">
        <v>8</v>
      </c>
      <c r="B15" s="78" t="s">
        <v>77</v>
      </c>
      <c r="C15" s="172">
        <v>213300</v>
      </c>
      <c r="D15" s="509">
        <f>D16+D17+D18+D19</f>
        <v>231500</v>
      </c>
      <c r="E15" s="509">
        <f>E16+E17+E18+E19</f>
        <v>246400</v>
      </c>
    </row>
    <row r="16" spans="1:5" ht="47.25" x14ac:dyDescent="0.25">
      <c r="A16" s="82" t="s">
        <v>9</v>
      </c>
      <c r="B16" s="80" t="s">
        <v>317</v>
      </c>
      <c r="C16" s="174">
        <v>85137</v>
      </c>
      <c r="D16" s="274">
        <v>103300</v>
      </c>
      <c r="E16" s="274">
        <v>104000</v>
      </c>
    </row>
    <row r="17" spans="1:5" ht="78.75" x14ac:dyDescent="0.25">
      <c r="A17" s="82" t="s">
        <v>10</v>
      </c>
      <c r="B17" s="80" t="s">
        <v>313</v>
      </c>
      <c r="C17" s="174">
        <v>898.4</v>
      </c>
      <c r="D17" s="274">
        <v>700</v>
      </c>
      <c r="E17" s="274">
        <v>1000</v>
      </c>
    </row>
    <row r="18" spans="1:5" ht="78.75" x14ac:dyDescent="0.25">
      <c r="A18" s="82" t="s">
        <v>11</v>
      </c>
      <c r="B18" s="80" t="s">
        <v>314</v>
      </c>
      <c r="C18" s="174">
        <v>149708.20000000001</v>
      </c>
      <c r="D18" s="274">
        <v>141000</v>
      </c>
      <c r="E18" s="274">
        <v>155000</v>
      </c>
    </row>
    <row r="19" spans="1:5" ht="65.25" customHeight="1" x14ac:dyDescent="0.25">
      <c r="A19" s="82" t="s">
        <v>12</v>
      </c>
      <c r="B19" s="80" t="s">
        <v>315</v>
      </c>
      <c r="C19" s="174">
        <v>-22443.599999999999</v>
      </c>
      <c r="D19" s="274">
        <v>-13500</v>
      </c>
      <c r="E19" s="274">
        <v>-13600</v>
      </c>
    </row>
    <row r="20" spans="1:5" s="103" customFormat="1" x14ac:dyDescent="0.25">
      <c r="A20" s="77" t="s">
        <v>13</v>
      </c>
      <c r="B20" s="78" t="s">
        <v>34</v>
      </c>
      <c r="C20" s="172">
        <v>0</v>
      </c>
      <c r="D20" s="273">
        <f>D21</f>
        <v>9100</v>
      </c>
      <c r="E20" s="512">
        <f>E21</f>
        <v>9400</v>
      </c>
    </row>
    <row r="21" spans="1:5" x14ac:dyDescent="0.25">
      <c r="A21" s="81" t="s">
        <v>36</v>
      </c>
      <c r="B21" s="80" t="s">
        <v>35</v>
      </c>
      <c r="C21" s="174">
        <v>0</v>
      </c>
      <c r="D21" s="274">
        <f>D22</f>
        <v>9100</v>
      </c>
      <c r="E21" s="533">
        <f>E22</f>
        <v>9400</v>
      </c>
    </row>
    <row r="22" spans="1:5" ht="18" customHeight="1" x14ac:dyDescent="0.25">
      <c r="A22" s="82" t="s">
        <v>36</v>
      </c>
      <c r="B22" s="80" t="s">
        <v>37</v>
      </c>
      <c r="C22" s="174">
        <v>0</v>
      </c>
      <c r="D22" s="274">
        <v>9100</v>
      </c>
      <c r="E22" s="533">
        <v>9400</v>
      </c>
    </row>
    <row r="23" spans="1:5" s="103" customFormat="1" x14ac:dyDescent="0.25">
      <c r="A23" s="77" t="s">
        <v>14</v>
      </c>
      <c r="B23" s="78" t="s">
        <v>39</v>
      </c>
      <c r="C23" s="172">
        <f>C24+C28</f>
        <v>73000</v>
      </c>
      <c r="D23" s="273">
        <f>D24+D28</f>
        <v>45200</v>
      </c>
      <c r="E23" s="273">
        <f>E24+E28</f>
        <v>45200</v>
      </c>
    </row>
    <row r="24" spans="1:5" s="103" customFormat="1" x14ac:dyDescent="0.25">
      <c r="A24" s="167" t="s">
        <v>38</v>
      </c>
      <c r="B24" s="78" t="s">
        <v>40</v>
      </c>
      <c r="C24" s="172">
        <f>C25</f>
        <v>21000</v>
      </c>
      <c r="D24" s="273">
        <f>D25</f>
        <v>5100</v>
      </c>
      <c r="E24" s="512">
        <f>E25</f>
        <v>5100</v>
      </c>
    </row>
    <row r="25" spans="1:5" s="168" customFormat="1" ht="50.25" customHeight="1" x14ac:dyDescent="0.25">
      <c r="A25" s="81" t="s">
        <v>258</v>
      </c>
      <c r="B25" s="80" t="s">
        <v>259</v>
      </c>
      <c r="C25" s="174">
        <f>C26+C27</f>
        <v>21000</v>
      </c>
      <c r="D25" s="274">
        <v>5100</v>
      </c>
      <c r="E25" s="533">
        <v>5100</v>
      </c>
    </row>
    <row r="26" spans="1:5" ht="78.75" hidden="1" customHeight="1" x14ac:dyDescent="0.25">
      <c r="A26" s="81" t="s">
        <v>257</v>
      </c>
      <c r="B26" s="80" t="s">
        <v>255</v>
      </c>
      <c r="C26" s="174">
        <v>20000</v>
      </c>
      <c r="D26" s="274">
        <v>0</v>
      </c>
      <c r="E26" s="533">
        <v>0</v>
      </c>
    </row>
    <row r="27" spans="1:5" ht="64.5" hidden="1" customHeight="1" x14ac:dyDescent="0.25">
      <c r="A27" s="81" t="s">
        <v>256</v>
      </c>
      <c r="B27" s="80" t="s">
        <v>254</v>
      </c>
      <c r="C27" s="174">
        <v>1000</v>
      </c>
      <c r="D27" s="274">
        <v>0</v>
      </c>
      <c r="E27" s="533">
        <v>0</v>
      </c>
    </row>
    <row r="28" spans="1:5" s="103" customFormat="1" ht="14.25" customHeight="1" x14ac:dyDescent="0.25">
      <c r="A28" s="167" t="s">
        <v>43</v>
      </c>
      <c r="B28" s="78" t="s">
        <v>253</v>
      </c>
      <c r="C28" s="172">
        <f>C29+C31</f>
        <v>52000</v>
      </c>
      <c r="D28" s="512">
        <f>D29+D31</f>
        <v>40100</v>
      </c>
      <c r="E28" s="512">
        <f>E29+E31</f>
        <v>40100</v>
      </c>
    </row>
    <row r="29" spans="1:5" ht="21.75" customHeight="1" x14ac:dyDescent="0.25">
      <c r="A29" s="81" t="s">
        <v>252</v>
      </c>
      <c r="B29" s="80" t="s">
        <v>316</v>
      </c>
      <c r="C29" s="174">
        <f>C30</f>
        <v>2000</v>
      </c>
      <c r="D29" s="274">
        <f>D30</f>
        <v>14100</v>
      </c>
      <c r="E29" s="533">
        <f>E30</f>
        <v>14100</v>
      </c>
    </row>
    <row r="30" spans="1:5" ht="47.25" x14ac:dyDescent="0.25">
      <c r="A30" s="81" t="s">
        <v>250</v>
      </c>
      <c r="B30" s="80" t="s">
        <v>251</v>
      </c>
      <c r="C30" s="174">
        <v>2000</v>
      </c>
      <c r="D30" s="274">
        <v>14100</v>
      </c>
      <c r="E30" s="533">
        <v>14100</v>
      </c>
    </row>
    <row r="31" spans="1:5" hidden="1" x14ac:dyDescent="0.25">
      <c r="A31" s="83" t="s">
        <v>43</v>
      </c>
      <c r="B31" s="80" t="s">
        <v>44</v>
      </c>
      <c r="C31" s="174">
        <f t="shared" ref="C31:D32" si="1">C32</f>
        <v>50000</v>
      </c>
      <c r="D31" s="274">
        <f t="shared" si="1"/>
        <v>26000</v>
      </c>
      <c r="E31" s="531">
        <f>E32</f>
        <v>26000</v>
      </c>
    </row>
    <row r="32" spans="1:5" ht="23.25" customHeight="1" x14ac:dyDescent="0.25">
      <c r="A32" s="83" t="s">
        <v>248</v>
      </c>
      <c r="B32" s="80" t="s">
        <v>249</v>
      </c>
      <c r="C32" s="174">
        <f t="shared" si="1"/>
        <v>50000</v>
      </c>
      <c r="D32" s="274">
        <f t="shared" si="1"/>
        <v>26000</v>
      </c>
      <c r="E32" s="531">
        <f>E33</f>
        <v>26000</v>
      </c>
    </row>
    <row r="33" spans="1:5" ht="55.5" customHeight="1" x14ac:dyDescent="0.25">
      <c r="A33" s="83" t="s">
        <v>246</v>
      </c>
      <c r="B33" s="80" t="s">
        <v>247</v>
      </c>
      <c r="C33" s="174">
        <f>C35+C34</f>
        <v>50000</v>
      </c>
      <c r="D33" s="274">
        <v>26000</v>
      </c>
      <c r="E33" s="531">
        <v>26000</v>
      </c>
    </row>
    <row r="34" spans="1:5" ht="63" hidden="1" x14ac:dyDescent="0.25">
      <c r="A34" s="84" t="s">
        <v>245</v>
      </c>
      <c r="B34" s="80" t="s">
        <v>244</v>
      </c>
      <c r="C34" s="174">
        <v>1000</v>
      </c>
      <c r="D34" s="274">
        <v>0</v>
      </c>
      <c r="E34" s="275">
        <v>0</v>
      </c>
    </row>
    <row r="35" spans="1:5" ht="68.25" hidden="1" customHeight="1" x14ac:dyDescent="0.25">
      <c r="A35" s="84" t="s">
        <v>243</v>
      </c>
      <c r="B35" s="80" t="s">
        <v>242</v>
      </c>
      <c r="C35" s="174">
        <v>49000</v>
      </c>
      <c r="D35" s="274">
        <v>0</v>
      </c>
      <c r="E35" s="275">
        <v>0</v>
      </c>
    </row>
    <row r="36" spans="1:5" ht="26.25" hidden="1" customHeight="1" x14ac:dyDescent="0.25">
      <c r="A36" s="85" t="s">
        <v>238</v>
      </c>
      <c r="B36" s="89" t="s">
        <v>239</v>
      </c>
      <c r="C36" s="177"/>
      <c r="D36" s="271"/>
      <c r="E36" s="276"/>
    </row>
    <row r="37" spans="1:5" ht="35.25" hidden="1" customHeight="1" x14ac:dyDescent="0.25">
      <c r="A37" s="83" t="s">
        <v>240</v>
      </c>
      <c r="B37" s="86" t="s">
        <v>241</v>
      </c>
      <c r="C37" s="179"/>
      <c r="D37" s="277"/>
      <c r="E37" s="275"/>
    </row>
    <row r="38" spans="1:5" ht="27" hidden="1" customHeight="1" x14ac:dyDescent="0.25">
      <c r="A38" s="83" t="s">
        <v>66</v>
      </c>
      <c r="B38" s="86" t="s">
        <v>65</v>
      </c>
      <c r="C38" s="179"/>
      <c r="D38" s="277"/>
      <c r="E38" s="275"/>
    </row>
    <row r="39" spans="1:5" ht="38.25" customHeight="1" x14ac:dyDescent="0.25">
      <c r="A39" s="525" t="s">
        <v>648</v>
      </c>
      <c r="B39" s="196" t="s">
        <v>649</v>
      </c>
      <c r="C39" s="179"/>
      <c r="D39" s="271">
        <f t="shared" ref="D39:E41" si="2">D40</f>
        <v>40000</v>
      </c>
      <c r="E39" s="271">
        <f t="shared" si="2"/>
        <v>40000</v>
      </c>
    </row>
    <row r="40" spans="1:5" ht="27.75" customHeight="1" x14ac:dyDescent="0.25">
      <c r="A40" s="526" t="s">
        <v>650</v>
      </c>
      <c r="B40" s="197" t="s">
        <v>651</v>
      </c>
      <c r="C40" s="179"/>
      <c r="D40" s="277">
        <f t="shared" si="2"/>
        <v>40000</v>
      </c>
      <c r="E40" s="277">
        <f t="shared" si="2"/>
        <v>40000</v>
      </c>
    </row>
    <row r="41" spans="1:5" ht="23.25" customHeight="1" x14ac:dyDescent="0.25">
      <c r="A41" s="199" t="s">
        <v>652</v>
      </c>
      <c r="B41" s="197" t="s">
        <v>653</v>
      </c>
      <c r="C41" s="179"/>
      <c r="D41" s="277">
        <f t="shared" si="2"/>
        <v>40000</v>
      </c>
      <c r="E41" s="277">
        <f t="shared" si="2"/>
        <v>40000</v>
      </c>
    </row>
    <row r="42" spans="1:5" ht="36.75" customHeight="1" x14ac:dyDescent="0.25">
      <c r="A42" s="527" t="s">
        <v>654</v>
      </c>
      <c r="B42" s="197" t="s">
        <v>655</v>
      </c>
      <c r="C42" s="179"/>
      <c r="D42" s="277">
        <v>40000</v>
      </c>
      <c r="E42" s="277">
        <v>40000</v>
      </c>
    </row>
    <row r="43" spans="1:5" x14ac:dyDescent="0.25">
      <c r="A43" s="88" t="s">
        <v>17</v>
      </c>
      <c r="B43" s="89" t="s">
        <v>68</v>
      </c>
      <c r="C43" s="177" t="e">
        <f>C44</f>
        <v>#REF!</v>
      </c>
      <c r="D43" s="271">
        <f>D44</f>
        <v>8165800</v>
      </c>
      <c r="E43" s="529">
        <f>E44</f>
        <v>6524800</v>
      </c>
    </row>
    <row r="44" spans="1:5" ht="47.25" x14ac:dyDescent="0.25">
      <c r="A44" s="85" t="s">
        <v>18</v>
      </c>
      <c r="B44" s="86" t="s">
        <v>69</v>
      </c>
      <c r="C44" s="179" t="e">
        <f>C45+C48+C51</f>
        <v>#REF!</v>
      </c>
      <c r="D44" s="277">
        <f>D45+D56+D51+D48</f>
        <v>8165800</v>
      </c>
      <c r="E44" s="277">
        <f>E45+E56+E51+E48</f>
        <v>6524800</v>
      </c>
    </row>
    <row r="45" spans="1:5" s="103" customFormat="1" ht="31.5" x14ac:dyDescent="0.25">
      <c r="A45" s="165" t="s">
        <v>19</v>
      </c>
      <c r="B45" s="89" t="s">
        <v>618</v>
      </c>
      <c r="C45" s="177">
        <f>C46+C47</f>
        <v>1440700</v>
      </c>
      <c r="D45" s="271">
        <f>D46+D47</f>
        <v>7826300</v>
      </c>
      <c r="E45" s="530">
        <f>E46+E47</f>
        <v>6179600</v>
      </c>
    </row>
    <row r="46" spans="1:5" ht="31.5" x14ac:dyDescent="0.25">
      <c r="A46" s="91" t="s">
        <v>67</v>
      </c>
      <c r="B46" s="86" t="s">
        <v>618</v>
      </c>
      <c r="C46" s="179">
        <v>0</v>
      </c>
      <c r="D46" s="277">
        <v>358600</v>
      </c>
      <c r="E46" s="531">
        <v>391500</v>
      </c>
    </row>
    <row r="47" spans="1:5" ht="31.5" x14ac:dyDescent="0.25">
      <c r="A47" s="92" t="s">
        <v>268</v>
      </c>
      <c r="B47" s="86" t="s">
        <v>618</v>
      </c>
      <c r="C47" s="179">
        <v>1440700</v>
      </c>
      <c r="D47" s="277">
        <v>7467700</v>
      </c>
      <c r="E47" s="531">
        <v>5788100</v>
      </c>
    </row>
    <row r="48" spans="1:5" s="103" customFormat="1" ht="18" customHeight="1" x14ac:dyDescent="0.25">
      <c r="A48" s="165" t="s">
        <v>328</v>
      </c>
      <c r="B48" s="166" t="s">
        <v>630</v>
      </c>
      <c r="C48" s="243">
        <f t="shared" ref="C48:E49" si="3">C49</f>
        <v>0</v>
      </c>
      <c r="D48" s="508">
        <f t="shared" si="3"/>
        <v>200000</v>
      </c>
      <c r="E48" s="532">
        <f t="shared" si="3"/>
        <v>200000</v>
      </c>
    </row>
    <row r="49" spans="1:7" ht="18" customHeight="1" x14ac:dyDescent="0.25">
      <c r="A49" s="90" t="s">
        <v>142</v>
      </c>
      <c r="B49" s="94" t="s">
        <v>630</v>
      </c>
      <c r="C49" s="244">
        <f t="shared" si="3"/>
        <v>0</v>
      </c>
      <c r="D49" s="277">
        <f t="shared" si="3"/>
        <v>200000</v>
      </c>
      <c r="E49" s="531">
        <f t="shared" si="3"/>
        <v>200000</v>
      </c>
    </row>
    <row r="50" spans="1:7" ht="21" customHeight="1" x14ac:dyDescent="0.25">
      <c r="A50" s="90" t="s">
        <v>329</v>
      </c>
      <c r="B50" s="94" t="s">
        <v>630</v>
      </c>
      <c r="C50" s="179">
        <v>0</v>
      </c>
      <c r="D50" s="277">
        <v>200000</v>
      </c>
      <c r="E50" s="531">
        <v>200000</v>
      </c>
    </row>
    <row r="51" spans="1:7" s="103" customFormat="1" ht="31.5" x14ac:dyDescent="0.25">
      <c r="A51" s="165" t="s">
        <v>22</v>
      </c>
      <c r="B51" s="89" t="s">
        <v>627</v>
      </c>
      <c r="C51" s="177" t="e">
        <f>C54+#REF!</f>
        <v>#REF!</v>
      </c>
      <c r="D51" s="271">
        <f>D54+D52</f>
        <v>139500</v>
      </c>
      <c r="E51" s="271">
        <f>E54+E52</f>
        <v>145200</v>
      </c>
    </row>
    <row r="52" spans="1:7" ht="47.25" x14ac:dyDescent="0.25">
      <c r="A52" s="97" t="s">
        <v>205</v>
      </c>
      <c r="B52" s="94" t="s">
        <v>623</v>
      </c>
      <c r="C52" s="179">
        <v>600</v>
      </c>
      <c r="D52" s="277">
        <f>D53</f>
        <v>700</v>
      </c>
      <c r="E52" s="531">
        <f>E53</f>
        <v>700</v>
      </c>
    </row>
    <row r="53" spans="1:7" ht="47.25" x14ac:dyDescent="0.25">
      <c r="A53" s="97" t="s">
        <v>207</v>
      </c>
      <c r="B53" s="94" t="s">
        <v>623</v>
      </c>
      <c r="C53" s="179">
        <v>600</v>
      </c>
      <c r="D53" s="277">
        <v>700</v>
      </c>
      <c r="E53" s="531">
        <v>700</v>
      </c>
    </row>
    <row r="54" spans="1:7" ht="47.25" x14ac:dyDescent="0.25">
      <c r="A54" s="96" t="s">
        <v>141</v>
      </c>
      <c r="B54" s="94" t="s">
        <v>621</v>
      </c>
      <c r="C54" s="179">
        <f>C55</f>
        <v>35100</v>
      </c>
      <c r="D54" s="277">
        <f>D55</f>
        <v>138800</v>
      </c>
      <c r="E54" s="531">
        <f>E55</f>
        <v>144500</v>
      </c>
    </row>
    <row r="55" spans="1:7" ht="47.25" x14ac:dyDescent="0.25">
      <c r="A55" s="95" t="s">
        <v>144</v>
      </c>
      <c r="B55" s="94" t="s">
        <v>621</v>
      </c>
      <c r="C55" s="179">
        <v>35100</v>
      </c>
      <c r="D55" s="277">
        <v>138800</v>
      </c>
      <c r="E55" s="531">
        <v>144500</v>
      </c>
    </row>
    <row r="56" spans="1:7" s="103" customFormat="1" ht="31.5" x14ac:dyDescent="0.25">
      <c r="A56" s="165" t="s">
        <v>75</v>
      </c>
      <c r="B56" s="166" t="s">
        <v>626</v>
      </c>
      <c r="C56" s="177">
        <f>C57</f>
        <v>511200</v>
      </c>
      <c r="D56" s="271">
        <f>D57</f>
        <v>0</v>
      </c>
      <c r="E56" s="529">
        <f>E57</f>
        <v>0</v>
      </c>
    </row>
    <row r="57" spans="1:7" ht="31.5" x14ac:dyDescent="0.25">
      <c r="A57" s="90" t="s">
        <v>75</v>
      </c>
      <c r="B57" s="94" t="s">
        <v>626</v>
      </c>
      <c r="C57" s="179">
        <v>511200</v>
      </c>
      <c r="D57" s="277">
        <f>D58</f>
        <v>0</v>
      </c>
      <c r="E57" s="531">
        <f>E58</f>
        <v>0</v>
      </c>
    </row>
    <row r="58" spans="1:7" ht="31.5" x14ac:dyDescent="0.25">
      <c r="A58" s="90" t="s">
        <v>75</v>
      </c>
      <c r="B58" s="94" t="s">
        <v>626</v>
      </c>
      <c r="C58" s="179">
        <v>511200</v>
      </c>
      <c r="D58" s="277">
        <v>0</v>
      </c>
      <c r="E58" s="531">
        <v>0</v>
      </c>
    </row>
    <row r="59" spans="1:7" x14ac:dyDescent="0.25">
      <c r="A59" s="98" t="s">
        <v>24</v>
      </c>
      <c r="B59" s="89"/>
      <c r="C59" s="177" t="e">
        <f>C10+C43</f>
        <v>#REF!</v>
      </c>
      <c r="D59" s="271">
        <f>D10+D43</f>
        <v>8644700</v>
      </c>
      <c r="E59" s="271">
        <f>E10+E43</f>
        <v>7020800</v>
      </c>
    </row>
    <row r="62" spans="1:7" x14ac:dyDescent="0.25">
      <c r="E62" s="99"/>
    </row>
    <row r="63" spans="1:7" ht="37.5" x14ac:dyDescent="0.3">
      <c r="A63" s="100" t="s">
        <v>656</v>
      </c>
      <c r="B63" s="549" t="s">
        <v>657</v>
      </c>
      <c r="C63" s="549"/>
      <c r="D63" s="549"/>
      <c r="E63" s="549"/>
      <c r="G63" s="101"/>
    </row>
  </sheetData>
  <mergeCells count="2">
    <mergeCell ref="A6:E7"/>
    <mergeCell ref="B63:E63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71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zoomScaleSheetLayoutView="100" workbookViewId="0">
      <selection activeCell="A67" sqref="A67"/>
    </sheetView>
  </sheetViews>
  <sheetFormatPr defaultColWidth="9.140625" defaultRowHeight="15.75" x14ac:dyDescent="0.25"/>
  <cols>
    <col min="1" max="1" width="58" style="72" customWidth="1"/>
    <col min="2" max="2" width="28.42578125" style="72" customWidth="1"/>
    <col min="3" max="4" width="16" style="72" customWidth="1"/>
    <col min="5" max="16384" width="9.140625" style="74"/>
  </cols>
  <sheetData>
    <row r="1" spans="1:4" x14ac:dyDescent="0.25">
      <c r="C1" s="73" t="s">
        <v>1</v>
      </c>
    </row>
    <row r="2" spans="1:4" x14ac:dyDescent="0.25">
      <c r="C2" s="73" t="s">
        <v>25</v>
      </c>
    </row>
    <row r="3" spans="1:4" x14ac:dyDescent="0.25">
      <c r="C3" s="73" t="s">
        <v>213</v>
      </c>
    </row>
    <row r="4" spans="1:4" x14ac:dyDescent="0.25">
      <c r="C4" s="73" t="s">
        <v>232</v>
      </c>
    </row>
    <row r="6" spans="1:4" ht="15" x14ac:dyDescent="0.25">
      <c r="A6" s="548" t="s">
        <v>215</v>
      </c>
      <c r="B6" s="548"/>
      <c r="C6" s="548"/>
      <c r="D6" s="548"/>
    </row>
    <row r="7" spans="1:4" ht="15.75" customHeight="1" x14ac:dyDescent="0.25">
      <c r="A7" s="548"/>
      <c r="B7" s="548"/>
      <c r="C7" s="548"/>
      <c r="D7" s="548"/>
    </row>
    <row r="8" spans="1:4" x14ac:dyDescent="0.25">
      <c r="C8" s="75"/>
      <c r="D8" s="75" t="s">
        <v>137</v>
      </c>
    </row>
    <row r="9" spans="1:4" ht="47.25" customHeight="1" x14ac:dyDescent="0.25">
      <c r="A9" s="552" t="s">
        <v>2</v>
      </c>
      <c r="B9" s="552" t="s">
        <v>0</v>
      </c>
      <c r="C9" s="550" t="s">
        <v>3</v>
      </c>
      <c r="D9" s="551"/>
    </row>
    <row r="10" spans="1:4" x14ac:dyDescent="0.25">
      <c r="A10" s="553"/>
      <c r="B10" s="553"/>
      <c r="C10" s="158" t="s">
        <v>209</v>
      </c>
      <c r="D10" s="158" t="s">
        <v>260</v>
      </c>
    </row>
    <row r="11" spans="1:4" x14ac:dyDescent="0.25">
      <c r="A11" s="77" t="s">
        <v>4</v>
      </c>
      <c r="B11" s="78" t="s">
        <v>26</v>
      </c>
      <c r="C11" s="137">
        <f>C12+C15+C21+C27+C30</f>
        <v>403800</v>
      </c>
      <c r="D11" s="137">
        <f>D12+D15+D21+D27+D30</f>
        <v>383000</v>
      </c>
    </row>
    <row r="12" spans="1:4" x14ac:dyDescent="0.25">
      <c r="A12" s="79" t="s">
        <v>5</v>
      </c>
      <c r="B12" s="80" t="s">
        <v>27</v>
      </c>
      <c r="C12" s="138">
        <f>C13</f>
        <v>140000</v>
      </c>
      <c r="D12" s="138">
        <f>D13</f>
        <v>145000</v>
      </c>
    </row>
    <row r="13" spans="1:4" x14ac:dyDescent="0.25">
      <c r="A13" s="81" t="s">
        <v>6</v>
      </c>
      <c r="B13" s="80" t="s">
        <v>28</v>
      </c>
      <c r="C13" s="138">
        <f>C14</f>
        <v>140000</v>
      </c>
      <c r="D13" s="138">
        <f>D14</f>
        <v>145000</v>
      </c>
    </row>
    <row r="14" spans="1:4" ht="97.5" x14ac:dyDescent="0.25">
      <c r="A14" s="82" t="s">
        <v>214</v>
      </c>
      <c r="B14" s="80" t="s">
        <v>29</v>
      </c>
      <c r="C14" s="139">
        <v>140000</v>
      </c>
      <c r="D14" s="139">
        <v>145000</v>
      </c>
    </row>
    <row r="15" spans="1:4" s="103" customFormat="1" ht="47.25" x14ac:dyDescent="0.25">
      <c r="A15" s="77" t="s">
        <v>7</v>
      </c>
      <c r="B15" s="78" t="s">
        <v>76</v>
      </c>
      <c r="C15" s="137">
        <f>C16</f>
        <v>150800</v>
      </c>
      <c r="D15" s="137">
        <f>D16</f>
        <v>125000</v>
      </c>
    </row>
    <row r="16" spans="1:4" ht="31.5" x14ac:dyDescent="0.25">
      <c r="A16" s="81" t="s">
        <v>8</v>
      </c>
      <c r="B16" s="80" t="s">
        <v>77</v>
      </c>
      <c r="C16" s="138">
        <f>C17+C18+C19+C20</f>
        <v>150800</v>
      </c>
      <c r="D16" s="138">
        <f>D17+D18+D19+D20</f>
        <v>125000</v>
      </c>
    </row>
    <row r="17" spans="1:4" ht="47.25" x14ac:dyDescent="0.25">
      <c r="A17" s="82" t="s">
        <v>9</v>
      </c>
      <c r="B17" s="80" t="s">
        <v>30</v>
      </c>
      <c r="C17" s="138">
        <v>55100</v>
      </c>
      <c r="D17" s="138">
        <v>45700</v>
      </c>
    </row>
    <row r="18" spans="1:4" ht="78.75" x14ac:dyDescent="0.25">
      <c r="A18" s="82" t="s">
        <v>10</v>
      </c>
      <c r="B18" s="80" t="s">
        <v>31</v>
      </c>
      <c r="C18" s="138">
        <v>1300</v>
      </c>
      <c r="D18" s="138">
        <v>1000</v>
      </c>
    </row>
    <row r="19" spans="1:4" ht="78.75" x14ac:dyDescent="0.25">
      <c r="A19" s="82" t="s">
        <v>11</v>
      </c>
      <c r="B19" s="80" t="s">
        <v>32</v>
      </c>
      <c r="C19" s="138">
        <v>89200</v>
      </c>
      <c r="D19" s="138">
        <v>74000</v>
      </c>
    </row>
    <row r="20" spans="1:4" ht="78.75" x14ac:dyDescent="0.25">
      <c r="A20" s="82" t="s">
        <v>12</v>
      </c>
      <c r="B20" s="80" t="s">
        <v>33</v>
      </c>
      <c r="C20" s="138">
        <v>5200</v>
      </c>
      <c r="D20" s="138">
        <v>4300</v>
      </c>
    </row>
    <row r="21" spans="1:4" s="103" customFormat="1" x14ac:dyDescent="0.25">
      <c r="A21" s="77" t="s">
        <v>14</v>
      </c>
      <c r="B21" s="78" t="s">
        <v>39</v>
      </c>
      <c r="C21" s="137">
        <f>C22+C24</f>
        <v>24000</v>
      </c>
      <c r="D21" s="137">
        <f>C22+C24</f>
        <v>24000</v>
      </c>
    </row>
    <row r="22" spans="1:4" x14ac:dyDescent="0.25">
      <c r="A22" s="81" t="s">
        <v>38</v>
      </c>
      <c r="B22" s="80" t="s">
        <v>40</v>
      </c>
      <c r="C22" s="138">
        <v>20000</v>
      </c>
      <c r="D22" s="138">
        <v>20000</v>
      </c>
    </row>
    <row r="23" spans="1:4" ht="47.25" x14ac:dyDescent="0.25">
      <c r="A23" s="81" t="s">
        <v>41</v>
      </c>
      <c r="B23" s="80" t="s">
        <v>42</v>
      </c>
      <c r="C23" s="139">
        <v>20000</v>
      </c>
      <c r="D23" s="139">
        <v>20000</v>
      </c>
    </row>
    <row r="24" spans="1:4" x14ac:dyDescent="0.25">
      <c r="A24" s="83" t="s">
        <v>43</v>
      </c>
      <c r="B24" s="80" t="s">
        <v>44</v>
      </c>
      <c r="C24" s="140">
        <v>4000</v>
      </c>
      <c r="D24" s="140">
        <v>4000</v>
      </c>
    </row>
    <row r="25" spans="1:4" ht="94.5" x14ac:dyDescent="0.25">
      <c r="A25" s="84" t="s">
        <v>46</v>
      </c>
      <c r="B25" s="80" t="s">
        <v>45</v>
      </c>
      <c r="C25" s="141">
        <v>1000</v>
      </c>
      <c r="D25" s="141">
        <v>1000</v>
      </c>
    </row>
    <row r="26" spans="1:4" ht="94.5" x14ac:dyDescent="0.25">
      <c r="A26" s="84" t="s">
        <v>47</v>
      </c>
      <c r="B26" s="80" t="s">
        <v>48</v>
      </c>
      <c r="C26" s="141">
        <v>3000</v>
      </c>
      <c r="D26" s="141">
        <v>3000</v>
      </c>
    </row>
    <row r="27" spans="1:4" ht="47.25" hidden="1" x14ac:dyDescent="0.25">
      <c r="A27" s="85" t="s">
        <v>49</v>
      </c>
      <c r="B27" s="80" t="s">
        <v>50</v>
      </c>
      <c r="C27" s="141">
        <v>0</v>
      </c>
      <c r="D27" s="141">
        <f>D28</f>
        <v>0</v>
      </c>
    </row>
    <row r="28" spans="1:4" hidden="1" x14ac:dyDescent="0.25">
      <c r="A28" s="83" t="s">
        <v>51</v>
      </c>
      <c r="B28" s="80" t="s">
        <v>52</v>
      </c>
      <c r="C28" s="141">
        <v>0</v>
      </c>
      <c r="D28" s="141">
        <v>0</v>
      </c>
    </row>
    <row r="29" spans="1:4" ht="47.25" hidden="1" x14ac:dyDescent="0.25">
      <c r="A29" s="84" t="s">
        <v>53</v>
      </c>
      <c r="B29" s="80" t="s">
        <v>54</v>
      </c>
      <c r="C29" s="141">
        <v>0</v>
      </c>
      <c r="D29" s="141">
        <v>0</v>
      </c>
    </row>
    <row r="30" spans="1:4" s="103" customFormat="1" ht="47.25" x14ac:dyDescent="0.25">
      <c r="A30" s="98" t="s">
        <v>15</v>
      </c>
      <c r="B30" s="89" t="s">
        <v>55</v>
      </c>
      <c r="C30" s="142">
        <f>C31+C33</f>
        <v>89000</v>
      </c>
      <c r="D30" s="142">
        <f>D31+D33</f>
        <v>89000</v>
      </c>
    </row>
    <row r="31" spans="1:4" ht="110.25" x14ac:dyDescent="0.25">
      <c r="A31" s="83" t="s">
        <v>16</v>
      </c>
      <c r="B31" s="86" t="s">
        <v>56</v>
      </c>
      <c r="C31" s="140">
        <f>C32</f>
        <v>44500</v>
      </c>
      <c r="D31" s="140">
        <f>D32</f>
        <v>44500</v>
      </c>
    </row>
    <row r="32" spans="1:4" ht="78.75" x14ac:dyDescent="0.25">
      <c r="A32" s="83" t="s">
        <v>66</v>
      </c>
      <c r="B32" s="86" t="s">
        <v>65</v>
      </c>
      <c r="C32" s="140">
        <v>44500</v>
      </c>
      <c r="D32" s="140">
        <v>44500</v>
      </c>
    </row>
    <row r="33" spans="1:4" ht="94.5" x14ac:dyDescent="0.25">
      <c r="A33" s="84" t="s">
        <v>57</v>
      </c>
      <c r="B33" s="86" t="s">
        <v>58</v>
      </c>
      <c r="C33" s="141">
        <v>44500</v>
      </c>
      <c r="D33" s="141">
        <v>44500</v>
      </c>
    </row>
    <row r="34" spans="1:4" ht="94.5" hidden="1" x14ac:dyDescent="0.25">
      <c r="A34" s="87" t="s">
        <v>60</v>
      </c>
      <c r="B34" s="86" t="s">
        <v>59</v>
      </c>
      <c r="C34" s="140">
        <v>0</v>
      </c>
      <c r="D34" s="140">
        <f>D35</f>
        <v>0</v>
      </c>
    </row>
    <row r="35" spans="1:4" ht="94.5" hidden="1" x14ac:dyDescent="0.25">
      <c r="A35" s="87" t="s">
        <v>63</v>
      </c>
      <c r="B35" s="86" t="s">
        <v>61</v>
      </c>
      <c r="C35" s="140">
        <v>0</v>
      </c>
      <c r="D35" s="140">
        <v>0</v>
      </c>
    </row>
    <row r="36" spans="1:4" ht="94.5" hidden="1" x14ac:dyDescent="0.25">
      <c r="A36" s="87" t="s">
        <v>64</v>
      </c>
      <c r="B36" s="86" t="s">
        <v>62</v>
      </c>
      <c r="C36" s="141">
        <v>0</v>
      </c>
      <c r="D36" s="141">
        <v>0</v>
      </c>
    </row>
    <row r="37" spans="1:4" x14ac:dyDescent="0.25">
      <c r="A37" s="88" t="s">
        <v>17</v>
      </c>
      <c r="B37" s="89" t="s">
        <v>68</v>
      </c>
      <c r="C37" s="142">
        <f>C38</f>
        <v>2232900</v>
      </c>
      <c r="D37" s="142">
        <f>D38</f>
        <v>2289400</v>
      </c>
    </row>
    <row r="38" spans="1:4" ht="47.25" x14ac:dyDescent="0.25">
      <c r="A38" s="85" t="s">
        <v>18</v>
      </c>
      <c r="B38" s="86" t="s">
        <v>69</v>
      </c>
      <c r="C38" s="140">
        <f>C39+C42+C45+C48</f>
        <v>2232900</v>
      </c>
      <c r="D38" s="140">
        <f>D39+D42+D45</f>
        <v>2289400</v>
      </c>
    </row>
    <row r="39" spans="1:4" ht="31.5" x14ac:dyDescent="0.25">
      <c r="A39" s="90" t="s">
        <v>19</v>
      </c>
      <c r="B39" s="86" t="s">
        <v>70</v>
      </c>
      <c r="C39" s="140">
        <f>C40</f>
        <v>819000</v>
      </c>
      <c r="D39" s="140">
        <v>799500</v>
      </c>
    </row>
    <row r="40" spans="1:4" ht="31.5" x14ac:dyDescent="0.25">
      <c r="A40" s="91" t="s">
        <v>20</v>
      </c>
      <c r="B40" s="86" t="s">
        <v>71</v>
      </c>
      <c r="C40" s="140">
        <v>819000</v>
      </c>
      <c r="D40" s="140">
        <v>799500</v>
      </c>
    </row>
    <row r="41" spans="1:4" ht="31.5" x14ac:dyDescent="0.25">
      <c r="A41" s="92" t="s">
        <v>67</v>
      </c>
      <c r="B41" s="86" t="s">
        <v>73</v>
      </c>
      <c r="C41" s="140">
        <v>819000</v>
      </c>
      <c r="D41" s="140">
        <v>799500</v>
      </c>
    </row>
    <row r="42" spans="1:4" ht="47.25" x14ac:dyDescent="0.25">
      <c r="A42" s="90" t="s">
        <v>21</v>
      </c>
      <c r="B42" s="86" t="s">
        <v>74</v>
      </c>
      <c r="C42" s="140">
        <v>1373500</v>
      </c>
      <c r="D42" s="140">
        <f>D43</f>
        <v>1449400</v>
      </c>
    </row>
    <row r="43" spans="1:4" x14ac:dyDescent="0.25">
      <c r="A43" s="93" t="s">
        <v>142</v>
      </c>
      <c r="B43" s="94" t="s">
        <v>143</v>
      </c>
      <c r="C43" s="140">
        <v>1373500</v>
      </c>
      <c r="D43" s="140">
        <v>1449400</v>
      </c>
    </row>
    <row r="44" spans="1:4" x14ac:dyDescent="0.25">
      <c r="A44" s="95" t="s">
        <v>139</v>
      </c>
      <c r="B44" s="94" t="s">
        <v>138</v>
      </c>
      <c r="C44" s="140">
        <v>1373500</v>
      </c>
      <c r="D44" s="140">
        <v>1449400</v>
      </c>
    </row>
    <row r="45" spans="1:4" ht="31.5" x14ac:dyDescent="0.25">
      <c r="A45" s="90" t="s">
        <v>22</v>
      </c>
      <c r="B45" s="86" t="s">
        <v>72</v>
      </c>
      <c r="C45" s="140">
        <f>C46+C47</f>
        <v>40400</v>
      </c>
      <c r="D45" s="140">
        <f>D46+D47</f>
        <v>40500</v>
      </c>
    </row>
    <row r="46" spans="1:4" ht="47.25" x14ac:dyDescent="0.25">
      <c r="A46" s="95" t="s">
        <v>144</v>
      </c>
      <c r="B46" s="86" t="s">
        <v>140</v>
      </c>
      <c r="C46" s="140">
        <v>39700</v>
      </c>
      <c r="D46" s="140">
        <v>39800</v>
      </c>
    </row>
    <row r="47" spans="1:4" ht="47.25" x14ac:dyDescent="0.25">
      <c r="A47" s="97" t="s">
        <v>205</v>
      </c>
      <c r="B47" s="94" t="s">
        <v>206</v>
      </c>
      <c r="C47" s="140">
        <v>700</v>
      </c>
      <c r="D47" s="140">
        <v>700</v>
      </c>
    </row>
    <row r="48" spans="1:4" hidden="1" x14ac:dyDescent="0.25">
      <c r="A48" s="97"/>
      <c r="B48" s="94" t="s">
        <v>208</v>
      </c>
      <c r="C48" s="140"/>
      <c r="D48" s="140"/>
    </row>
    <row r="49" spans="1:5" x14ac:dyDescent="0.25">
      <c r="A49" s="98" t="s">
        <v>24</v>
      </c>
      <c r="B49" s="89"/>
      <c r="C49" s="142">
        <f>C11+C37</f>
        <v>2636700</v>
      </c>
      <c r="D49" s="142">
        <f>D11+D37</f>
        <v>2672400</v>
      </c>
    </row>
    <row r="50" spans="1:5" x14ac:dyDescent="0.25">
      <c r="C50" s="134"/>
      <c r="D50" s="134"/>
    </row>
    <row r="52" spans="1:5" x14ac:dyDescent="0.25">
      <c r="C52" s="99"/>
      <c r="D52" s="99"/>
    </row>
    <row r="53" spans="1:5" ht="18.75" x14ac:dyDescent="0.3">
      <c r="A53" s="102" t="s">
        <v>211</v>
      </c>
      <c r="B53" s="102"/>
      <c r="C53" s="102"/>
      <c r="D53" s="102" t="s">
        <v>216</v>
      </c>
      <c r="E53" s="101"/>
    </row>
  </sheetData>
  <mergeCells count="4">
    <mergeCell ref="A6:D7"/>
    <mergeCell ref="C9:D9"/>
    <mergeCell ref="A9:A10"/>
    <mergeCell ref="B9:B10"/>
  </mergeCells>
  <phoneticPr fontId="13" type="noConversion"/>
  <pageMargins left="0.7" right="0.7" top="0.75" bottom="0.75" header="0.3" footer="0.3"/>
  <pageSetup paperSize="9" scale="6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workbookViewId="0">
      <selection activeCell="B26" sqref="B26"/>
    </sheetView>
  </sheetViews>
  <sheetFormatPr defaultRowHeight="15.75" x14ac:dyDescent="0.25"/>
  <cols>
    <col min="1" max="1" width="30.140625" style="192" customWidth="1"/>
    <col min="2" max="2" width="71.42578125" style="192" customWidth="1"/>
  </cols>
  <sheetData>
    <row r="1" spans="1:2" x14ac:dyDescent="0.25">
      <c r="A1" s="191"/>
      <c r="B1" s="193" t="s">
        <v>335</v>
      </c>
    </row>
    <row r="2" spans="1:2" x14ac:dyDescent="0.25">
      <c r="A2" s="191"/>
      <c r="B2" s="193" t="s">
        <v>641</v>
      </c>
    </row>
    <row r="3" spans="1:2" x14ac:dyDescent="0.25">
      <c r="A3" s="191"/>
      <c r="B3" s="193" t="s">
        <v>310</v>
      </c>
    </row>
    <row r="4" spans="1:2" x14ac:dyDescent="0.25">
      <c r="A4" s="191"/>
      <c r="B4" s="232" t="s">
        <v>338</v>
      </c>
    </row>
    <row r="6" spans="1:2" ht="47.25" customHeight="1" x14ac:dyDescent="0.25">
      <c r="A6" s="554" t="s">
        <v>339</v>
      </c>
      <c r="B6" s="554"/>
    </row>
    <row r="7" spans="1:2" ht="15.75" customHeight="1" x14ac:dyDescent="0.25">
      <c r="A7" s="554"/>
      <c r="B7" s="554"/>
    </row>
    <row r="8" spans="1:2" ht="15.75" customHeight="1" x14ac:dyDescent="0.25">
      <c r="A8" s="555"/>
      <c r="B8" s="555"/>
    </row>
    <row r="9" spans="1:2" ht="47.25" x14ac:dyDescent="0.25">
      <c r="A9" s="194" t="s">
        <v>0</v>
      </c>
      <c r="B9" s="556" t="s">
        <v>287</v>
      </c>
    </row>
    <row r="10" spans="1:2" ht="31.5" x14ac:dyDescent="0.25">
      <c r="A10" s="194" t="s">
        <v>288</v>
      </c>
      <c r="B10" s="556"/>
    </row>
    <row r="11" spans="1:2" ht="33.75" customHeight="1" x14ac:dyDescent="0.25">
      <c r="A11" s="196">
        <v>996</v>
      </c>
      <c r="B11" s="205" t="s">
        <v>217</v>
      </c>
    </row>
    <row r="12" spans="1:2" ht="73.5" customHeight="1" x14ac:dyDescent="0.25">
      <c r="A12" s="206" t="s">
        <v>289</v>
      </c>
      <c r="B12" s="207" t="s">
        <v>216</v>
      </c>
    </row>
  </sheetData>
  <mergeCells count="2">
    <mergeCell ref="A6:B8"/>
    <mergeCell ref="B9:B10"/>
  </mergeCells>
  <pageMargins left="0.70866141732283472" right="0.70866141732283472" top="0.74803149606299213" bottom="0.74803149606299213" header="0.31496062992125984" footer="0.31496062992125984"/>
  <pageSetup paperSize="9" scale="78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workbookViewId="0">
      <selection activeCell="C5" sqref="C5"/>
    </sheetView>
  </sheetViews>
  <sheetFormatPr defaultRowHeight="15.75" x14ac:dyDescent="0.25"/>
  <cols>
    <col min="1" max="1" width="18.5703125" style="192" customWidth="1"/>
    <col min="2" max="2" width="28.28515625" style="192" customWidth="1"/>
    <col min="3" max="3" width="62.7109375" style="192" customWidth="1"/>
    <col min="4" max="4" width="0.140625" style="106" hidden="1" customWidth="1"/>
    <col min="5" max="9" width="9.140625" style="106" hidden="1" customWidth="1"/>
    <col min="10" max="10" width="8.5703125" style="106" hidden="1" customWidth="1"/>
    <col min="11" max="14" width="9.140625" style="106" hidden="1" customWidth="1"/>
    <col min="15" max="15" width="1.140625" style="106" hidden="1" customWidth="1"/>
    <col min="16" max="16" width="8.28515625" style="106" hidden="1" customWidth="1"/>
    <col min="17" max="21" width="9.140625" style="106" hidden="1" customWidth="1"/>
    <col min="22" max="16384" width="9.140625" style="106"/>
  </cols>
  <sheetData>
    <row r="1" spans="1:3" x14ac:dyDescent="0.25">
      <c r="A1" s="191"/>
      <c r="C1" s="193" t="s">
        <v>311</v>
      </c>
    </row>
    <row r="2" spans="1:3" x14ac:dyDescent="0.25">
      <c r="A2" s="191"/>
      <c r="C2" s="193" t="s">
        <v>771</v>
      </c>
    </row>
    <row r="3" spans="1:3" x14ac:dyDescent="0.25">
      <c r="A3" s="191"/>
      <c r="C3" s="232" t="s">
        <v>672</v>
      </c>
    </row>
    <row r="4" spans="1:3" x14ac:dyDescent="0.25">
      <c r="A4" s="191"/>
      <c r="C4" s="232" t="s">
        <v>671</v>
      </c>
    </row>
    <row r="5" spans="1:3" x14ac:dyDescent="0.25">
      <c r="C5" s="192" t="s">
        <v>770</v>
      </c>
    </row>
    <row r="6" spans="1:3" ht="15" x14ac:dyDescent="0.25">
      <c r="A6" s="557" t="s">
        <v>676</v>
      </c>
      <c r="B6" s="557"/>
      <c r="C6" s="557"/>
    </row>
    <row r="7" spans="1:3" ht="15.75" customHeight="1" x14ac:dyDescent="0.25">
      <c r="A7" s="557"/>
      <c r="B7" s="557"/>
      <c r="C7" s="557"/>
    </row>
    <row r="8" spans="1:3" ht="15" x14ac:dyDescent="0.25">
      <c r="A8" s="558"/>
      <c r="B8" s="558"/>
      <c r="C8" s="558"/>
    </row>
    <row r="9" spans="1:3" ht="35.25" customHeight="1" x14ac:dyDescent="0.25">
      <c r="A9" s="559" t="s">
        <v>0</v>
      </c>
      <c r="B9" s="560"/>
      <c r="C9" s="561" t="s">
        <v>283</v>
      </c>
    </row>
    <row r="10" spans="1:3" ht="56.25" customHeight="1" x14ac:dyDescent="0.25">
      <c r="A10" s="194" t="s">
        <v>284</v>
      </c>
      <c r="B10" s="195" t="s">
        <v>285</v>
      </c>
      <c r="C10" s="562"/>
    </row>
    <row r="11" spans="1:3" ht="33.75" customHeight="1" x14ac:dyDescent="0.25">
      <c r="A11" s="196">
        <v>954</v>
      </c>
      <c r="B11" s="563" t="s">
        <v>661</v>
      </c>
      <c r="C11" s="564"/>
    </row>
    <row r="12" spans="1:3" ht="99" customHeight="1" x14ac:dyDescent="0.25">
      <c r="A12" s="203">
        <v>954</v>
      </c>
      <c r="B12" s="197" t="s">
        <v>62</v>
      </c>
      <c r="C12" s="198" t="s">
        <v>64</v>
      </c>
    </row>
    <row r="13" spans="1:3" customFormat="1" ht="32.25" thickBot="1" x14ac:dyDescent="0.3">
      <c r="A13" s="203">
        <v>954</v>
      </c>
      <c r="B13" s="197" t="s">
        <v>655</v>
      </c>
      <c r="C13" s="199" t="s">
        <v>654</v>
      </c>
    </row>
    <row r="14" spans="1:3" customFormat="1" ht="35.25" customHeight="1" thickBot="1" x14ac:dyDescent="0.3">
      <c r="A14" s="203">
        <v>954</v>
      </c>
      <c r="B14" s="229" t="s">
        <v>666</v>
      </c>
      <c r="C14" s="535" t="s">
        <v>667</v>
      </c>
    </row>
    <row r="15" spans="1:3" customFormat="1" ht="57" customHeight="1" x14ac:dyDescent="0.25">
      <c r="A15" s="203">
        <v>954</v>
      </c>
      <c r="B15" s="197" t="s">
        <v>662</v>
      </c>
      <c r="C15" s="527" t="s">
        <v>663</v>
      </c>
    </row>
    <row r="16" spans="1:3" customFormat="1" ht="66" x14ac:dyDescent="0.25">
      <c r="A16" s="203">
        <v>954</v>
      </c>
      <c r="B16" s="229" t="s">
        <v>664</v>
      </c>
      <c r="C16" s="534" t="s">
        <v>665</v>
      </c>
    </row>
    <row r="17" spans="1:3" ht="31.5" x14ac:dyDescent="0.25">
      <c r="A17" s="203">
        <v>954</v>
      </c>
      <c r="B17" s="197" t="s">
        <v>281</v>
      </c>
      <c r="C17" s="199" t="s">
        <v>280</v>
      </c>
    </row>
    <row r="18" spans="1:3" x14ac:dyDescent="0.25">
      <c r="A18" s="203">
        <v>954</v>
      </c>
      <c r="B18" s="197" t="s">
        <v>282</v>
      </c>
      <c r="C18" s="199" t="s">
        <v>642</v>
      </c>
    </row>
    <row r="19" spans="1:3" ht="31.5" x14ac:dyDescent="0.25">
      <c r="A19" s="203">
        <v>954</v>
      </c>
      <c r="B19" s="197" t="s">
        <v>618</v>
      </c>
      <c r="C19" s="200" t="s">
        <v>67</v>
      </c>
    </row>
    <row r="20" spans="1:3" ht="41.25" customHeight="1" x14ac:dyDescent="0.25">
      <c r="A20" s="203">
        <v>954</v>
      </c>
      <c r="B20" s="197" t="s">
        <v>628</v>
      </c>
      <c r="C20" s="200" t="s">
        <v>286</v>
      </c>
    </row>
    <row r="21" spans="1:3" x14ac:dyDescent="0.25">
      <c r="A21" s="203">
        <v>954</v>
      </c>
      <c r="B21" s="202" t="s">
        <v>629</v>
      </c>
      <c r="C21" s="201" t="s">
        <v>139</v>
      </c>
    </row>
    <row r="22" spans="1:3" ht="47.25" x14ac:dyDescent="0.25">
      <c r="A22" s="203">
        <v>954</v>
      </c>
      <c r="B22" s="229" t="s">
        <v>623</v>
      </c>
      <c r="C22" s="231" t="s">
        <v>207</v>
      </c>
    </row>
    <row r="23" spans="1:3" ht="47.25" x14ac:dyDescent="0.25">
      <c r="A23" s="203">
        <v>954</v>
      </c>
      <c r="B23" s="229" t="s">
        <v>621</v>
      </c>
      <c r="C23" s="231" t="s">
        <v>144</v>
      </c>
    </row>
    <row r="24" spans="1:3" ht="31.5" x14ac:dyDescent="0.25">
      <c r="A24" s="203">
        <v>954</v>
      </c>
      <c r="B24" s="229" t="s">
        <v>626</v>
      </c>
      <c r="C24" s="230" t="s">
        <v>75</v>
      </c>
    </row>
    <row r="25" spans="1:3" customFormat="1" ht="33" x14ac:dyDescent="0.25">
      <c r="A25" s="203">
        <v>954</v>
      </c>
      <c r="B25" s="229" t="s">
        <v>644</v>
      </c>
      <c r="C25" s="515" t="s">
        <v>645</v>
      </c>
    </row>
    <row r="26" spans="1:3" customFormat="1" ht="115.5" x14ac:dyDescent="0.25">
      <c r="A26" s="203">
        <v>954</v>
      </c>
      <c r="B26" s="516" t="s">
        <v>643</v>
      </c>
      <c r="C26" s="517" t="s">
        <v>646</v>
      </c>
    </row>
    <row r="29" spans="1:3" ht="112.5" customHeight="1" x14ac:dyDescent="0.25">
      <c r="A29" s="565" t="s">
        <v>656</v>
      </c>
      <c r="B29" s="565"/>
      <c r="C29" s="204" t="s">
        <v>657</v>
      </c>
    </row>
  </sheetData>
  <mergeCells count="5">
    <mergeCell ref="A6:C8"/>
    <mergeCell ref="A9:B9"/>
    <mergeCell ref="C9:C10"/>
    <mergeCell ref="B11:C11"/>
    <mergeCell ref="A29:B29"/>
  </mergeCells>
  <pageMargins left="0.70866141732283472" right="0.70866141732283472" top="0.74803149606299213" bottom="0.74803149606299213" header="0.31496062992125984" footer="0.31496062992125984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workbookViewId="0">
      <selection activeCell="E9" sqref="E9"/>
    </sheetView>
  </sheetViews>
  <sheetFormatPr defaultRowHeight="15.75" x14ac:dyDescent="0.25"/>
  <cols>
    <col min="1" max="1" width="18.140625" style="192" customWidth="1"/>
    <col min="2" max="2" width="28.42578125" style="192" customWidth="1"/>
    <col min="3" max="3" width="65.42578125" style="192" customWidth="1"/>
  </cols>
  <sheetData>
    <row r="1" spans="1:3" x14ac:dyDescent="0.25">
      <c r="A1" s="191"/>
      <c r="C1" s="193" t="s">
        <v>683</v>
      </c>
    </row>
    <row r="2" spans="1:3" x14ac:dyDescent="0.25">
      <c r="A2" s="191"/>
      <c r="C2" s="193" t="s">
        <v>772</v>
      </c>
    </row>
    <row r="3" spans="1:3" x14ac:dyDescent="0.25">
      <c r="A3" s="191"/>
      <c r="C3" s="193" t="s">
        <v>682</v>
      </c>
    </row>
    <row r="4" spans="1:3" x14ac:dyDescent="0.25">
      <c r="A4" s="191"/>
      <c r="C4" s="232" t="s">
        <v>681</v>
      </c>
    </row>
    <row r="6" spans="1:3" ht="47.25" customHeight="1" x14ac:dyDescent="0.25">
      <c r="A6" s="557" t="s">
        <v>675</v>
      </c>
      <c r="B6" s="557"/>
      <c r="C6" s="557"/>
    </row>
    <row r="7" spans="1:3" ht="15.75" customHeight="1" x14ac:dyDescent="0.25">
      <c r="A7" s="557"/>
      <c r="B7" s="557"/>
      <c r="C7" s="557"/>
    </row>
    <row r="8" spans="1:3" ht="15.75" customHeight="1" x14ac:dyDescent="0.25">
      <c r="A8" s="558"/>
      <c r="B8" s="558"/>
      <c r="C8" s="558"/>
    </row>
    <row r="9" spans="1:3" ht="35.25" customHeight="1" x14ac:dyDescent="0.25">
      <c r="A9" s="559" t="s">
        <v>0</v>
      </c>
      <c r="B9" s="560"/>
      <c r="C9" s="561" t="s">
        <v>295</v>
      </c>
    </row>
    <row r="10" spans="1:3" ht="63" x14ac:dyDescent="0.25">
      <c r="A10" s="214" t="s">
        <v>296</v>
      </c>
      <c r="B10" s="213" t="s">
        <v>297</v>
      </c>
      <c r="C10" s="562"/>
    </row>
    <row r="11" spans="1:3" ht="33.75" customHeight="1" x14ac:dyDescent="0.25">
      <c r="A11" s="196">
        <v>954</v>
      </c>
      <c r="B11" s="563" t="s">
        <v>661</v>
      </c>
      <c r="C11" s="564"/>
    </row>
    <row r="12" spans="1:3" ht="31.5" x14ac:dyDescent="0.25">
      <c r="A12" s="197">
        <v>954</v>
      </c>
      <c r="B12" s="215" t="s">
        <v>298</v>
      </c>
      <c r="C12" s="199" t="s">
        <v>766</v>
      </c>
    </row>
    <row r="13" spans="1:3" ht="31.5" customHeight="1" x14ac:dyDescent="0.25">
      <c r="A13" s="197">
        <v>954</v>
      </c>
      <c r="B13" s="215" t="s">
        <v>299</v>
      </c>
      <c r="C13" s="199" t="s">
        <v>300</v>
      </c>
    </row>
    <row r="14" spans="1:3" ht="47.25" x14ac:dyDescent="0.25">
      <c r="A14" s="197">
        <v>954</v>
      </c>
      <c r="B14" s="215" t="s">
        <v>301</v>
      </c>
      <c r="C14" s="199" t="s">
        <v>767</v>
      </c>
    </row>
    <row r="15" spans="1:3" ht="47.25" x14ac:dyDescent="0.25">
      <c r="A15" s="197">
        <v>954</v>
      </c>
      <c r="B15" s="215" t="s">
        <v>302</v>
      </c>
      <c r="C15" s="199" t="s">
        <v>303</v>
      </c>
    </row>
    <row r="16" spans="1:3" ht="31.5" x14ac:dyDescent="0.25">
      <c r="A16" s="197">
        <v>954</v>
      </c>
      <c r="B16" s="215" t="s">
        <v>304</v>
      </c>
      <c r="C16" s="199" t="s">
        <v>79</v>
      </c>
    </row>
    <row r="17" spans="1:3" ht="31.5" x14ac:dyDescent="0.25">
      <c r="A17" s="197">
        <v>954</v>
      </c>
      <c r="B17" s="215" t="s">
        <v>305</v>
      </c>
      <c r="C17" s="199" t="s">
        <v>80</v>
      </c>
    </row>
    <row r="18" spans="1:3" ht="31.5" x14ac:dyDescent="0.25">
      <c r="A18" s="197">
        <v>954</v>
      </c>
      <c r="B18" s="215" t="s">
        <v>306</v>
      </c>
      <c r="C18" s="199" t="s">
        <v>307</v>
      </c>
    </row>
    <row r="19" spans="1:3" ht="78.75" customHeight="1" x14ac:dyDescent="0.25">
      <c r="A19" s="566" t="s">
        <v>668</v>
      </c>
      <c r="B19" s="566"/>
      <c r="C19" s="207" t="s">
        <v>657</v>
      </c>
    </row>
  </sheetData>
  <mergeCells count="5">
    <mergeCell ref="B11:C11"/>
    <mergeCell ref="A19:B19"/>
    <mergeCell ref="A6:C8"/>
    <mergeCell ref="A9:B9"/>
    <mergeCell ref="C9:C10"/>
  </mergeCells>
  <pageMargins left="0.70866141732283472" right="0.70866141732283472" top="0.74803149606299213" bottom="0.74803149606299213" header="0.31496062992125984" footer="0.31496062992125984"/>
  <pageSetup paperSize="9" scale="83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G4" sqref="G4"/>
    </sheetView>
  </sheetViews>
  <sheetFormatPr defaultRowHeight="15.75" x14ac:dyDescent="0.25"/>
  <cols>
    <col min="1" max="1" width="57.5703125" style="226" customWidth="1"/>
    <col min="2" max="2" width="22.7109375" style="226" customWidth="1"/>
    <col min="3" max="3" width="22.28515625" style="226" customWidth="1"/>
    <col min="4" max="4" width="0.140625" style="226" customWidth="1"/>
    <col min="5" max="5" width="16.140625" style="6" hidden="1" customWidth="1"/>
  </cols>
  <sheetData>
    <row r="1" spans="1:5" x14ac:dyDescent="0.25">
      <c r="A1" s="569" t="s">
        <v>678</v>
      </c>
      <c r="B1" s="570"/>
      <c r="C1" s="570"/>
      <c r="D1" s="5"/>
    </row>
    <row r="2" spans="1:5" x14ac:dyDescent="0.25">
      <c r="A2" s="569" t="s">
        <v>773</v>
      </c>
      <c r="B2" s="570"/>
      <c r="C2" s="570"/>
      <c r="D2" s="5"/>
    </row>
    <row r="3" spans="1:5" x14ac:dyDescent="0.25">
      <c r="A3" s="569" t="s">
        <v>680</v>
      </c>
      <c r="B3" s="570"/>
      <c r="C3" s="570"/>
      <c r="D3" s="5"/>
    </row>
    <row r="4" spans="1:5" x14ac:dyDescent="0.25">
      <c r="A4" s="569" t="s">
        <v>679</v>
      </c>
      <c r="B4" s="570"/>
      <c r="C4" s="570"/>
      <c r="D4" s="5"/>
    </row>
    <row r="6" spans="1:5" x14ac:dyDescent="0.25">
      <c r="A6" s="567" t="s">
        <v>81</v>
      </c>
      <c r="B6" s="568"/>
      <c r="C6" s="568"/>
      <c r="D6" s="568"/>
      <c r="E6" s="568"/>
    </row>
    <row r="7" spans="1:5" ht="32.25" customHeight="1" x14ac:dyDescent="0.25">
      <c r="A7" s="567" t="s">
        <v>677</v>
      </c>
      <c r="B7" s="567"/>
      <c r="C7" s="567"/>
      <c r="D7" s="567"/>
      <c r="E7" s="567"/>
    </row>
    <row r="8" spans="1:5" x14ac:dyDescent="0.25">
      <c r="A8" s="225"/>
    </row>
    <row r="9" spans="1:5" hidden="1" x14ac:dyDescent="0.25">
      <c r="A9" s="8" t="s">
        <v>82</v>
      </c>
      <c r="B9" s="8" t="s">
        <v>82</v>
      </c>
      <c r="C9" s="47" t="s">
        <v>137</v>
      </c>
      <c r="D9" s="8"/>
      <c r="E9" s="8" t="s">
        <v>151</v>
      </c>
    </row>
    <row r="10" spans="1:5" ht="15" x14ac:dyDescent="0.25">
      <c r="A10" s="163" t="s">
        <v>83</v>
      </c>
      <c r="B10" s="163" t="s">
        <v>84</v>
      </c>
      <c r="C10" s="163" t="s">
        <v>326</v>
      </c>
      <c r="D10" s="182"/>
      <c r="E10" s="182" t="s">
        <v>276</v>
      </c>
    </row>
    <row r="11" spans="1:5" ht="15" x14ac:dyDescent="0.25">
      <c r="A11" s="161" t="s">
        <v>85</v>
      </c>
      <c r="B11" s="247" t="s">
        <v>86</v>
      </c>
      <c r="C11" s="264">
        <f>C12+C13+C14+C16+C17+C15</f>
        <v>5229925.4000000004</v>
      </c>
      <c r="D11" s="219">
        <f>D17+D16+D14+D13+D12</f>
        <v>1670640</v>
      </c>
      <c r="E11" s="220">
        <f>SUM(E12:E17)</f>
        <v>1609030</v>
      </c>
    </row>
    <row r="12" spans="1:5" ht="30" x14ac:dyDescent="0.25">
      <c r="A12" s="162" t="s">
        <v>87</v>
      </c>
      <c r="B12" s="248" t="s">
        <v>88</v>
      </c>
      <c r="C12" s="249">
        <v>885406</v>
      </c>
      <c r="D12" s="216">
        <v>358140</v>
      </c>
      <c r="E12" s="221">
        <v>295330</v>
      </c>
    </row>
    <row r="13" spans="1:5" ht="45" x14ac:dyDescent="0.25">
      <c r="A13" s="162" t="s">
        <v>89</v>
      </c>
      <c r="B13" s="248" t="s">
        <v>90</v>
      </c>
      <c r="C13" s="249">
        <v>3506746.08</v>
      </c>
      <c r="D13" s="216">
        <v>1218200</v>
      </c>
      <c r="E13" s="221">
        <v>1219400</v>
      </c>
    </row>
    <row r="14" spans="1:5" ht="45" x14ac:dyDescent="0.25">
      <c r="A14" s="162" t="s">
        <v>91</v>
      </c>
      <c r="B14" s="248" t="s">
        <v>92</v>
      </c>
      <c r="C14" s="265">
        <v>732073.32</v>
      </c>
      <c r="D14" s="216">
        <v>90700</v>
      </c>
      <c r="E14" s="221">
        <v>90700</v>
      </c>
    </row>
    <row r="15" spans="1:5" ht="15" customHeight="1" x14ac:dyDescent="0.25">
      <c r="A15" s="162" t="s">
        <v>227</v>
      </c>
      <c r="B15" s="250" t="s">
        <v>228</v>
      </c>
      <c r="C15" s="251">
        <v>0</v>
      </c>
      <c r="D15" s="216" t="s">
        <v>273</v>
      </c>
      <c r="E15" s="216" t="s">
        <v>273</v>
      </c>
    </row>
    <row r="16" spans="1:5" ht="15" x14ac:dyDescent="0.25">
      <c r="A16" s="162" t="s">
        <v>93</v>
      </c>
      <c r="B16" s="248" t="s">
        <v>94</v>
      </c>
      <c r="C16" s="249">
        <v>15000</v>
      </c>
      <c r="D16" s="216">
        <v>3000</v>
      </c>
      <c r="E16" s="221">
        <v>3000</v>
      </c>
    </row>
    <row r="17" spans="1:5" ht="15" x14ac:dyDescent="0.25">
      <c r="A17" s="164" t="s">
        <v>236</v>
      </c>
      <c r="B17" s="250" t="s">
        <v>233</v>
      </c>
      <c r="C17" s="251">
        <v>90700</v>
      </c>
      <c r="D17" s="216">
        <v>600</v>
      </c>
      <c r="E17" s="221">
        <v>600</v>
      </c>
    </row>
    <row r="18" spans="1:5" ht="15" x14ac:dyDescent="0.25">
      <c r="A18" s="161" t="s">
        <v>149</v>
      </c>
      <c r="B18" s="252" t="s">
        <v>150</v>
      </c>
      <c r="C18" s="253">
        <f>C19</f>
        <v>137300</v>
      </c>
      <c r="D18" s="222">
        <v>35100</v>
      </c>
      <c r="E18" s="223">
        <f>E19</f>
        <v>35100</v>
      </c>
    </row>
    <row r="19" spans="1:5" ht="18" customHeight="1" x14ac:dyDescent="0.25">
      <c r="A19" s="162" t="s">
        <v>148</v>
      </c>
      <c r="B19" s="250" t="s">
        <v>147</v>
      </c>
      <c r="C19" s="251">
        <v>137300</v>
      </c>
      <c r="D19" s="216" t="s">
        <v>272</v>
      </c>
      <c r="E19" s="221">
        <v>35100</v>
      </c>
    </row>
    <row r="20" spans="1:5" ht="28.5" x14ac:dyDescent="0.25">
      <c r="A20" s="161" t="s">
        <v>95</v>
      </c>
      <c r="B20" s="247" t="s">
        <v>96</v>
      </c>
      <c r="C20" s="253">
        <f>C21+C22</f>
        <v>116000</v>
      </c>
      <c r="D20" s="222">
        <v>30000</v>
      </c>
      <c r="E20" s="223">
        <v>30000</v>
      </c>
    </row>
    <row r="21" spans="1:5" ht="15" x14ac:dyDescent="0.25">
      <c r="A21" s="162" t="s">
        <v>684</v>
      </c>
      <c r="B21" s="248" t="s">
        <v>98</v>
      </c>
      <c r="C21" s="249">
        <v>1000</v>
      </c>
      <c r="D21" s="216">
        <v>10000</v>
      </c>
      <c r="E21" s="221">
        <v>10000</v>
      </c>
    </row>
    <row r="22" spans="1:5" ht="32.25" customHeight="1" x14ac:dyDescent="0.25">
      <c r="A22" s="162" t="s">
        <v>685</v>
      </c>
      <c r="B22" s="248" t="s">
        <v>100</v>
      </c>
      <c r="C22" s="249">
        <v>115000</v>
      </c>
      <c r="D22" s="216">
        <v>20000</v>
      </c>
      <c r="E22" s="221">
        <v>20000</v>
      </c>
    </row>
    <row r="23" spans="1:5" ht="15" x14ac:dyDescent="0.25">
      <c r="A23" s="161" t="s">
        <v>101</v>
      </c>
      <c r="B23" s="247" t="s">
        <v>102</v>
      </c>
      <c r="C23" s="253">
        <f>C24+C25</f>
        <v>224400</v>
      </c>
      <c r="D23" s="222">
        <f>D24</f>
        <v>350000</v>
      </c>
      <c r="E23" s="223">
        <f>E24</f>
        <v>350000</v>
      </c>
    </row>
    <row r="24" spans="1:5" ht="15" x14ac:dyDescent="0.25">
      <c r="A24" s="162" t="s">
        <v>103</v>
      </c>
      <c r="B24" s="248" t="s">
        <v>104</v>
      </c>
      <c r="C24" s="249">
        <v>223400</v>
      </c>
      <c r="D24" s="216">
        <v>350000</v>
      </c>
      <c r="E24" s="221">
        <v>350000</v>
      </c>
    </row>
    <row r="25" spans="1:5" ht="15" x14ac:dyDescent="0.25">
      <c r="A25" s="162" t="s">
        <v>344</v>
      </c>
      <c r="B25" s="250" t="s">
        <v>343</v>
      </c>
      <c r="C25" s="249">
        <v>1000</v>
      </c>
      <c r="D25" s="216"/>
      <c r="E25" s="221"/>
    </row>
    <row r="26" spans="1:5" ht="15" x14ac:dyDescent="0.25">
      <c r="A26" s="161" t="s">
        <v>105</v>
      </c>
      <c r="B26" s="247" t="s">
        <v>106</v>
      </c>
      <c r="C26" s="253">
        <f>C28+C27</f>
        <v>292100</v>
      </c>
      <c r="D26" s="222">
        <f>D28</f>
        <v>67400</v>
      </c>
      <c r="E26" s="223">
        <f>E28</f>
        <v>65400</v>
      </c>
    </row>
    <row r="27" spans="1:5" ht="15" x14ac:dyDescent="0.25">
      <c r="A27" s="162" t="s">
        <v>107</v>
      </c>
      <c r="B27" s="250" t="s">
        <v>108</v>
      </c>
      <c r="C27" s="249">
        <v>40000</v>
      </c>
      <c r="D27" s="216">
        <v>67400</v>
      </c>
      <c r="E27" s="221">
        <v>65400</v>
      </c>
    </row>
    <row r="28" spans="1:5" ht="15" x14ac:dyDescent="0.25">
      <c r="A28" s="162" t="s">
        <v>114</v>
      </c>
      <c r="B28" s="250" t="s">
        <v>115</v>
      </c>
      <c r="C28" s="249">
        <v>252100</v>
      </c>
      <c r="D28" s="216">
        <v>67400</v>
      </c>
      <c r="E28" s="221">
        <v>65400</v>
      </c>
    </row>
    <row r="29" spans="1:5" ht="15" x14ac:dyDescent="0.25">
      <c r="A29" s="161" t="s">
        <v>345</v>
      </c>
      <c r="B29" s="252" t="s">
        <v>309</v>
      </c>
      <c r="C29" s="253">
        <f>C31+C30</f>
        <v>36000</v>
      </c>
      <c r="D29" s="222">
        <f>D31</f>
        <v>1000</v>
      </c>
      <c r="E29" s="223">
        <f>E31</f>
        <v>1000</v>
      </c>
    </row>
    <row r="30" spans="1:5" ht="30" x14ac:dyDescent="0.25">
      <c r="A30" s="162" t="s">
        <v>347</v>
      </c>
      <c r="B30" s="250" t="s">
        <v>346</v>
      </c>
      <c r="C30" s="249">
        <v>20000</v>
      </c>
      <c r="D30" s="222"/>
      <c r="E30" s="223"/>
    </row>
    <row r="31" spans="1:5" ht="18" customHeight="1" x14ac:dyDescent="0.25">
      <c r="A31" s="181" t="s">
        <v>277</v>
      </c>
      <c r="B31" s="254" t="s">
        <v>308</v>
      </c>
      <c r="C31" s="249">
        <v>16000</v>
      </c>
      <c r="D31" s="216">
        <v>1000</v>
      </c>
      <c r="E31" s="221">
        <v>1000</v>
      </c>
    </row>
    <row r="32" spans="1:5" ht="15" x14ac:dyDescent="0.25">
      <c r="A32" s="161" t="s">
        <v>109</v>
      </c>
      <c r="B32" s="247" t="s">
        <v>110</v>
      </c>
      <c r="C32" s="253">
        <f>C33</f>
        <v>1891270</v>
      </c>
      <c r="D32" s="222" t="e">
        <f>D33+#REF!</f>
        <v>#REF!</v>
      </c>
      <c r="E32" s="223" t="e">
        <f>E33+#REF!</f>
        <v>#REF!</v>
      </c>
    </row>
    <row r="33" spans="1:5" ht="15" x14ac:dyDescent="0.25">
      <c r="A33" s="162" t="s">
        <v>111</v>
      </c>
      <c r="B33" s="248" t="s">
        <v>112</v>
      </c>
      <c r="C33" s="249">
        <v>1891270</v>
      </c>
      <c r="D33" s="216">
        <v>166000</v>
      </c>
      <c r="E33" s="221">
        <v>172450</v>
      </c>
    </row>
    <row r="34" spans="1:5" ht="15" x14ac:dyDescent="0.25">
      <c r="A34" s="161" t="s">
        <v>348</v>
      </c>
      <c r="B34" s="247">
        <v>1000</v>
      </c>
      <c r="C34" s="253">
        <f>C35</f>
        <v>237204.6</v>
      </c>
      <c r="D34" s="222">
        <f>D35</f>
        <v>45000</v>
      </c>
      <c r="E34" s="223">
        <f>E35</f>
        <v>45000</v>
      </c>
    </row>
    <row r="35" spans="1:5" ht="15" x14ac:dyDescent="0.25">
      <c r="A35" s="162" t="s">
        <v>219</v>
      </c>
      <c r="B35" s="248">
        <v>1001</v>
      </c>
      <c r="C35" s="249">
        <v>237204.6</v>
      </c>
      <c r="D35" s="216">
        <v>45000</v>
      </c>
      <c r="E35" s="221">
        <v>45000</v>
      </c>
    </row>
    <row r="36" spans="1:5" ht="15" x14ac:dyDescent="0.25">
      <c r="A36" s="161" t="s">
        <v>686</v>
      </c>
      <c r="B36" s="247">
        <v>1100</v>
      </c>
      <c r="C36" s="253">
        <f>C37</f>
        <v>3000</v>
      </c>
      <c r="D36" s="222">
        <f>D37</f>
        <v>45000</v>
      </c>
      <c r="E36" s="223">
        <f>E37</f>
        <v>45000</v>
      </c>
    </row>
    <row r="37" spans="1:5" ht="15" x14ac:dyDescent="0.25">
      <c r="A37" s="162" t="s">
        <v>447</v>
      </c>
      <c r="B37" s="248">
        <v>1101</v>
      </c>
      <c r="C37" s="249">
        <v>3000</v>
      </c>
      <c r="D37" s="216">
        <v>45000</v>
      </c>
      <c r="E37" s="221">
        <v>45000</v>
      </c>
    </row>
    <row r="38" spans="1:5" ht="15" x14ac:dyDescent="0.25">
      <c r="A38" s="161" t="s">
        <v>113</v>
      </c>
      <c r="B38" s="247"/>
      <c r="C38" s="255">
        <f>C11+C18+C20+C23+C26+C32+C34+C29+C36</f>
        <v>8167200</v>
      </c>
      <c r="D38" s="217" t="e">
        <f>D11+D18+D20+D23+#REF!+D32+D34+D26</f>
        <v>#REF!</v>
      </c>
      <c r="E38" s="218" t="e">
        <f>E11+E18+E20+E23+#REF!+E32+E34+E26</f>
        <v>#REF!</v>
      </c>
    </row>
    <row r="39" spans="1:5" x14ac:dyDescent="0.25">
      <c r="E39" s="135"/>
    </row>
    <row r="40" spans="1:5" ht="18.75" x14ac:dyDescent="0.3">
      <c r="A40" s="1" t="s">
        <v>656</v>
      </c>
      <c r="C40" s="266" t="s">
        <v>657</v>
      </c>
      <c r="E40" s="3" t="s">
        <v>216</v>
      </c>
    </row>
  </sheetData>
  <mergeCells count="6">
    <mergeCell ref="A6:E6"/>
    <mergeCell ref="A7:E7"/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workbookViewId="0">
      <selection activeCell="J7" sqref="J7"/>
    </sheetView>
  </sheetViews>
  <sheetFormatPr defaultRowHeight="15.75" x14ac:dyDescent="0.25"/>
  <cols>
    <col min="1" max="1" width="49.7109375" style="4" customWidth="1"/>
    <col min="2" max="2" width="13.28515625" style="4" customWidth="1"/>
    <col min="3" max="3" width="18.7109375" style="160" hidden="1" customWidth="1"/>
    <col min="4" max="4" width="15.7109375" style="160" customWidth="1"/>
    <col min="5" max="5" width="18.85546875" style="6" customWidth="1"/>
    <col min="6" max="7" width="9.140625" hidden="1" customWidth="1"/>
  </cols>
  <sheetData>
    <row r="1" spans="1:5" x14ac:dyDescent="0.25">
      <c r="A1" s="569" t="s">
        <v>687</v>
      </c>
      <c r="B1" s="570"/>
      <c r="C1" s="570"/>
      <c r="D1" s="570"/>
      <c r="E1" s="570"/>
    </row>
    <row r="2" spans="1:5" x14ac:dyDescent="0.25">
      <c r="A2" s="569" t="s">
        <v>774</v>
      </c>
      <c r="B2" s="570"/>
      <c r="C2" s="570"/>
      <c r="D2" s="570"/>
      <c r="E2" s="570"/>
    </row>
    <row r="3" spans="1:5" x14ac:dyDescent="0.25">
      <c r="A3" s="569" t="s">
        <v>688</v>
      </c>
      <c r="B3" s="570"/>
      <c r="C3" s="570"/>
      <c r="D3" s="570"/>
      <c r="E3" s="570"/>
    </row>
    <row r="4" spans="1:5" x14ac:dyDescent="0.25">
      <c r="A4" s="569" t="s">
        <v>689</v>
      </c>
      <c r="B4" s="570"/>
      <c r="C4" s="570"/>
      <c r="D4" s="570"/>
      <c r="E4" s="570"/>
    </row>
    <row r="6" spans="1:5" x14ac:dyDescent="0.25">
      <c r="A6" s="567" t="s">
        <v>81</v>
      </c>
      <c r="B6" s="568"/>
      <c r="C6" s="568"/>
      <c r="D6" s="568"/>
      <c r="E6" s="568"/>
    </row>
    <row r="7" spans="1:5" ht="32.25" customHeight="1" x14ac:dyDescent="0.25">
      <c r="A7" s="567" t="s">
        <v>690</v>
      </c>
      <c r="B7" s="567"/>
      <c r="C7" s="567"/>
      <c r="D7" s="567"/>
      <c r="E7" s="567"/>
    </row>
    <row r="8" spans="1:5" hidden="1" x14ac:dyDescent="0.25">
      <c r="A8" s="7"/>
    </row>
    <row r="9" spans="1:5" x14ac:dyDescent="0.25">
      <c r="A9" s="8" t="s">
        <v>82</v>
      </c>
      <c r="B9" s="8" t="s">
        <v>82</v>
      </c>
      <c r="C9" s="8"/>
      <c r="D9" s="8"/>
      <c r="E9" s="8" t="s">
        <v>151</v>
      </c>
    </row>
    <row r="10" spans="1:5" ht="15" x14ac:dyDescent="0.25">
      <c r="A10" s="163" t="s">
        <v>83</v>
      </c>
      <c r="B10" s="163" t="s">
        <v>84</v>
      </c>
      <c r="C10" s="163" t="s">
        <v>276</v>
      </c>
      <c r="D10" s="163" t="s">
        <v>326</v>
      </c>
      <c r="E10" s="163" t="s">
        <v>337</v>
      </c>
    </row>
    <row r="11" spans="1:5" ht="15" x14ac:dyDescent="0.25">
      <c r="A11" s="161" t="s">
        <v>85</v>
      </c>
      <c r="B11" s="247" t="s">
        <v>86</v>
      </c>
      <c r="C11" s="264">
        <f>C12+C13+C14+C16+C17</f>
        <v>4368023.87</v>
      </c>
      <c r="D11" s="264">
        <f>D12+D13+D14+D16+D17+D15</f>
        <v>5722695.4000000004</v>
      </c>
      <c r="E11" s="264">
        <f>E12+E13+E14+E16+E17+E15</f>
        <v>4222045.4000000004</v>
      </c>
    </row>
    <row r="12" spans="1:5" ht="45" x14ac:dyDescent="0.25">
      <c r="A12" s="162" t="s">
        <v>87</v>
      </c>
      <c r="B12" s="248" t="s">
        <v>88</v>
      </c>
      <c r="C12" s="249">
        <v>601370</v>
      </c>
      <c r="D12" s="249">
        <v>885406</v>
      </c>
      <c r="E12" s="249">
        <v>885406</v>
      </c>
    </row>
    <row r="13" spans="1:5" ht="59.25" customHeight="1" x14ac:dyDescent="0.25">
      <c r="A13" s="162" t="s">
        <v>89</v>
      </c>
      <c r="B13" s="248" t="s">
        <v>90</v>
      </c>
      <c r="C13" s="249">
        <v>3118703.95</v>
      </c>
      <c r="D13" s="249">
        <v>3828516.08</v>
      </c>
      <c r="E13" s="249">
        <v>2568866.08</v>
      </c>
    </row>
    <row r="14" spans="1:5" ht="49.5" customHeight="1" x14ac:dyDescent="0.25">
      <c r="A14" s="162" t="s">
        <v>91</v>
      </c>
      <c r="B14" s="248" t="s">
        <v>92</v>
      </c>
      <c r="C14" s="265">
        <v>644249.92000000004</v>
      </c>
      <c r="D14" s="265">
        <v>732073.32</v>
      </c>
      <c r="E14" s="265">
        <v>732073.32</v>
      </c>
    </row>
    <row r="15" spans="1:5" ht="19.5" customHeight="1" x14ac:dyDescent="0.25">
      <c r="A15" s="162" t="s">
        <v>227</v>
      </c>
      <c r="B15" s="250" t="s">
        <v>228</v>
      </c>
      <c r="C15" s="251">
        <v>0</v>
      </c>
      <c r="D15" s="251">
        <v>171000</v>
      </c>
      <c r="E15" s="251">
        <v>0</v>
      </c>
    </row>
    <row r="16" spans="1:5" ht="15" x14ac:dyDescent="0.25">
      <c r="A16" s="162" t="s">
        <v>93</v>
      </c>
      <c r="B16" s="248" t="s">
        <v>94</v>
      </c>
      <c r="C16" s="249">
        <v>3000</v>
      </c>
      <c r="D16" s="249">
        <v>15000</v>
      </c>
      <c r="E16" s="249">
        <v>15000</v>
      </c>
    </row>
    <row r="17" spans="1:5" ht="15" x14ac:dyDescent="0.25">
      <c r="A17" s="164" t="s">
        <v>236</v>
      </c>
      <c r="B17" s="250" t="s">
        <v>233</v>
      </c>
      <c r="C17" s="251">
        <v>700</v>
      </c>
      <c r="D17" s="251">
        <v>90700</v>
      </c>
      <c r="E17" s="251">
        <v>20700</v>
      </c>
    </row>
    <row r="18" spans="1:5" ht="15" x14ac:dyDescent="0.25">
      <c r="A18" s="161" t="s">
        <v>149</v>
      </c>
      <c r="B18" s="252" t="s">
        <v>150</v>
      </c>
      <c r="C18" s="253">
        <f>C19</f>
        <v>126100</v>
      </c>
      <c r="D18" s="253">
        <f>D19</f>
        <v>138800</v>
      </c>
      <c r="E18" s="253">
        <f>E19</f>
        <v>144500</v>
      </c>
    </row>
    <row r="19" spans="1:5" ht="15" customHeight="1" x14ac:dyDescent="0.25">
      <c r="A19" s="162" t="s">
        <v>148</v>
      </c>
      <c r="B19" s="250" t="s">
        <v>147</v>
      </c>
      <c r="C19" s="251">
        <v>126100</v>
      </c>
      <c r="D19" s="251">
        <v>138800</v>
      </c>
      <c r="E19" s="251">
        <v>144500</v>
      </c>
    </row>
    <row r="20" spans="1:5" ht="32.25" customHeight="1" x14ac:dyDescent="0.25">
      <c r="A20" s="161" t="s">
        <v>95</v>
      </c>
      <c r="B20" s="247" t="s">
        <v>96</v>
      </c>
      <c r="C20" s="253">
        <f>C21+C22</f>
        <v>55200</v>
      </c>
      <c r="D20" s="253">
        <f>D21+D22</f>
        <v>50500</v>
      </c>
      <c r="E20" s="253">
        <f>E21+E22</f>
        <v>30500</v>
      </c>
    </row>
    <row r="21" spans="1:5" ht="24.75" customHeight="1" x14ac:dyDescent="0.25">
      <c r="A21" s="162" t="s">
        <v>691</v>
      </c>
      <c r="B21" s="248" t="s">
        <v>98</v>
      </c>
      <c r="C21" s="249">
        <v>31600</v>
      </c>
      <c r="D21" s="249">
        <v>1000</v>
      </c>
      <c r="E21" s="249">
        <v>1000</v>
      </c>
    </row>
    <row r="22" spans="1:5" ht="45" x14ac:dyDescent="0.25">
      <c r="A22" s="162" t="s">
        <v>685</v>
      </c>
      <c r="B22" s="248" t="s">
        <v>100</v>
      </c>
      <c r="C22" s="249">
        <v>23600</v>
      </c>
      <c r="D22" s="249">
        <v>49500</v>
      </c>
      <c r="E22" s="249">
        <v>29500</v>
      </c>
    </row>
    <row r="23" spans="1:5" ht="15" x14ac:dyDescent="0.25">
      <c r="A23" s="161" t="s">
        <v>101</v>
      </c>
      <c r="B23" s="247" t="s">
        <v>102</v>
      </c>
      <c r="C23" s="253">
        <f>C24+C25</f>
        <v>294885.67</v>
      </c>
      <c r="D23" s="253">
        <f>D24+D25</f>
        <v>233500</v>
      </c>
      <c r="E23" s="253">
        <f>E24+E25</f>
        <v>248400</v>
      </c>
    </row>
    <row r="24" spans="1:5" ht="15" x14ac:dyDescent="0.25">
      <c r="A24" s="162" t="s">
        <v>103</v>
      </c>
      <c r="B24" s="248" t="s">
        <v>104</v>
      </c>
      <c r="C24" s="249">
        <v>293885.67</v>
      </c>
      <c r="D24" s="249">
        <v>232500</v>
      </c>
      <c r="E24" s="249">
        <v>247400</v>
      </c>
    </row>
    <row r="25" spans="1:5" ht="15" customHeight="1" x14ac:dyDescent="0.25">
      <c r="A25" s="162" t="s">
        <v>344</v>
      </c>
      <c r="B25" s="250" t="s">
        <v>343</v>
      </c>
      <c r="C25" s="249">
        <v>1000</v>
      </c>
      <c r="D25" s="249">
        <v>1000</v>
      </c>
      <c r="E25" s="249">
        <v>1000</v>
      </c>
    </row>
    <row r="26" spans="1:5" ht="18" customHeight="1" x14ac:dyDescent="0.25">
      <c r="A26" s="161" t="s">
        <v>105</v>
      </c>
      <c r="B26" s="247" t="s">
        <v>106</v>
      </c>
      <c r="C26" s="253">
        <f>C28</f>
        <v>75514</v>
      </c>
      <c r="D26" s="253">
        <f>D28+D27</f>
        <v>234100</v>
      </c>
      <c r="E26" s="253">
        <f>E28+E27</f>
        <v>234100</v>
      </c>
    </row>
    <row r="27" spans="1:5" ht="15" x14ac:dyDescent="0.25">
      <c r="A27" s="162" t="s">
        <v>107</v>
      </c>
      <c r="B27" s="250" t="s">
        <v>108</v>
      </c>
      <c r="C27" s="249">
        <v>75514</v>
      </c>
      <c r="D27" s="249">
        <v>10000</v>
      </c>
      <c r="E27" s="249">
        <v>10000</v>
      </c>
    </row>
    <row r="28" spans="1:5" ht="15" x14ac:dyDescent="0.25">
      <c r="A28" s="162" t="s">
        <v>114</v>
      </c>
      <c r="B28" s="250" t="s">
        <v>115</v>
      </c>
      <c r="C28" s="249">
        <v>75514</v>
      </c>
      <c r="D28" s="249">
        <v>224100</v>
      </c>
      <c r="E28" s="249">
        <v>224100</v>
      </c>
    </row>
    <row r="29" spans="1:5" ht="15" x14ac:dyDescent="0.25">
      <c r="A29" s="161" t="s">
        <v>345</v>
      </c>
      <c r="B29" s="252" t="s">
        <v>309</v>
      </c>
      <c r="C29" s="253">
        <f>C31+C30</f>
        <v>34000</v>
      </c>
      <c r="D29" s="253">
        <f>D31+D30</f>
        <v>36000</v>
      </c>
      <c r="E29" s="253">
        <f>E31+E30</f>
        <v>36000</v>
      </c>
    </row>
    <row r="30" spans="1:5" ht="30" x14ac:dyDescent="0.25">
      <c r="A30" s="162" t="s">
        <v>347</v>
      </c>
      <c r="B30" s="250" t="s">
        <v>346</v>
      </c>
      <c r="C30" s="249">
        <v>26000</v>
      </c>
      <c r="D30" s="249">
        <v>20000</v>
      </c>
      <c r="E30" s="249">
        <v>20000</v>
      </c>
    </row>
    <row r="31" spans="1:5" ht="15" x14ac:dyDescent="0.25">
      <c r="A31" s="181" t="s">
        <v>277</v>
      </c>
      <c r="B31" s="254" t="s">
        <v>308</v>
      </c>
      <c r="C31" s="249">
        <v>8000</v>
      </c>
      <c r="D31" s="249">
        <v>16000</v>
      </c>
      <c r="E31" s="249">
        <v>16000</v>
      </c>
    </row>
    <row r="32" spans="1:5" ht="15" x14ac:dyDescent="0.25">
      <c r="A32" s="161" t="s">
        <v>109</v>
      </c>
      <c r="B32" s="247" t="s">
        <v>110</v>
      </c>
      <c r="C32" s="253">
        <f>C33</f>
        <v>636462.13</v>
      </c>
      <c r="D32" s="253">
        <f>D33</f>
        <v>1781270</v>
      </c>
      <c r="E32" s="253">
        <f>E33</f>
        <v>1531270</v>
      </c>
    </row>
    <row r="33" spans="1:5" ht="15" x14ac:dyDescent="0.25">
      <c r="A33" s="162" t="s">
        <v>111</v>
      </c>
      <c r="B33" s="248" t="s">
        <v>112</v>
      </c>
      <c r="C33" s="249">
        <v>636462.13</v>
      </c>
      <c r="D33" s="249">
        <v>1781270</v>
      </c>
      <c r="E33" s="249">
        <v>1531270</v>
      </c>
    </row>
    <row r="34" spans="1:5" ht="15" x14ac:dyDescent="0.25">
      <c r="A34" s="161" t="s">
        <v>348</v>
      </c>
      <c r="B34" s="247">
        <v>1000</v>
      </c>
      <c r="C34" s="253">
        <f>C35</f>
        <v>139200</v>
      </c>
      <c r="D34" s="253">
        <f>D35</f>
        <v>237204.6</v>
      </c>
      <c r="E34" s="253">
        <f>E35</f>
        <v>237204.6</v>
      </c>
    </row>
    <row r="35" spans="1:5" ht="15" x14ac:dyDescent="0.25">
      <c r="A35" s="162" t="s">
        <v>219</v>
      </c>
      <c r="B35" s="248">
        <v>1001</v>
      </c>
      <c r="C35" s="249">
        <v>139200</v>
      </c>
      <c r="D35" s="249">
        <v>237204.6</v>
      </c>
      <c r="E35" s="249">
        <v>237204.6</v>
      </c>
    </row>
    <row r="36" spans="1:5" ht="15" x14ac:dyDescent="0.25">
      <c r="A36" s="161" t="s">
        <v>686</v>
      </c>
      <c r="B36" s="247">
        <v>1100</v>
      </c>
      <c r="C36" s="253">
        <f>C37</f>
        <v>139200</v>
      </c>
      <c r="D36" s="253">
        <f>D37</f>
        <v>3000</v>
      </c>
      <c r="E36" s="253">
        <f>E37</f>
        <v>3000</v>
      </c>
    </row>
    <row r="37" spans="1:5" ht="15" x14ac:dyDescent="0.25">
      <c r="A37" s="162" t="s">
        <v>447</v>
      </c>
      <c r="B37" s="248">
        <v>1101</v>
      </c>
      <c r="C37" s="249">
        <v>139200</v>
      </c>
      <c r="D37" s="249">
        <v>3000</v>
      </c>
      <c r="E37" s="249">
        <v>3000</v>
      </c>
    </row>
    <row r="38" spans="1:5" ht="15" x14ac:dyDescent="0.25">
      <c r="A38" s="161" t="s">
        <v>113</v>
      </c>
      <c r="B38" s="247"/>
      <c r="C38" s="278">
        <f>C11+C18+C20+C23+C26+C32+C34+C29</f>
        <v>5729385.6699999999</v>
      </c>
      <c r="D38" s="255">
        <f>D11+D18+D20+D23+D26+D32+D34+D29+D36</f>
        <v>8437070</v>
      </c>
      <c r="E38" s="255">
        <f>E11+E18+E20+E23+E26+E32+E34+E29+E36</f>
        <v>6687020</v>
      </c>
    </row>
    <row r="39" spans="1:5" ht="15" x14ac:dyDescent="0.25">
      <c r="A39" s="279"/>
      <c r="B39" s="280"/>
      <c r="C39" s="281"/>
      <c r="D39" s="281"/>
      <c r="E39" s="281"/>
    </row>
    <row r="40" spans="1:5" ht="15" x14ac:dyDescent="0.25">
      <c r="A40" s="279"/>
      <c r="B40" s="280"/>
      <c r="C40" s="281"/>
      <c r="D40" s="281"/>
      <c r="E40" s="281"/>
    </row>
    <row r="41" spans="1:5" ht="18.75" x14ac:dyDescent="0.3">
      <c r="A41" s="1" t="s">
        <v>656</v>
      </c>
      <c r="E41" s="3" t="s">
        <v>657</v>
      </c>
    </row>
  </sheetData>
  <mergeCells count="6">
    <mergeCell ref="A6:E6"/>
    <mergeCell ref="A7:E7"/>
    <mergeCell ref="A1:E1"/>
    <mergeCell ref="A2:E2"/>
    <mergeCell ref="A3:E3"/>
    <mergeCell ref="A4:E4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="75" zoomScaleNormal="75" workbookViewId="0">
      <selection activeCell="A38" sqref="A36:A38"/>
    </sheetView>
  </sheetViews>
  <sheetFormatPr defaultRowHeight="15.75" x14ac:dyDescent="0.25"/>
  <cols>
    <col min="1" max="1" width="65.140625" style="4" customWidth="1"/>
    <col min="2" max="2" width="21.5703125" style="4" customWidth="1"/>
    <col min="3" max="4" width="21.5703125" style="6" customWidth="1"/>
  </cols>
  <sheetData>
    <row r="1" spans="1:4" x14ac:dyDescent="0.25">
      <c r="C1" s="5" t="s">
        <v>153</v>
      </c>
    </row>
    <row r="2" spans="1:4" x14ac:dyDescent="0.25">
      <c r="C2" s="5" t="s">
        <v>25</v>
      </c>
    </row>
    <row r="3" spans="1:4" x14ac:dyDescent="0.25">
      <c r="C3" s="5" t="s">
        <v>213</v>
      </c>
    </row>
    <row r="4" spans="1:4" x14ac:dyDescent="0.25">
      <c r="C4" s="5" t="s">
        <v>232</v>
      </c>
    </row>
    <row r="6" spans="1:4" x14ac:dyDescent="0.25">
      <c r="A6" s="567" t="s">
        <v>81</v>
      </c>
      <c r="B6" s="568"/>
      <c r="C6" s="568"/>
      <c r="D6"/>
    </row>
    <row r="7" spans="1:4" ht="32.25" customHeight="1" x14ac:dyDescent="0.25">
      <c r="A7" s="567" t="s">
        <v>263</v>
      </c>
      <c r="B7" s="567"/>
      <c r="C7" s="567"/>
      <c r="D7"/>
    </row>
    <row r="8" spans="1:4" x14ac:dyDescent="0.25">
      <c r="A8" s="7"/>
    </row>
    <row r="9" spans="1:4" x14ac:dyDescent="0.25">
      <c r="A9" s="8" t="s">
        <v>82</v>
      </c>
      <c r="B9" s="8" t="s">
        <v>82</v>
      </c>
      <c r="C9" s="8"/>
      <c r="D9" s="8" t="s">
        <v>151</v>
      </c>
    </row>
    <row r="10" spans="1:4" x14ac:dyDescent="0.25">
      <c r="A10" s="573" t="s">
        <v>83</v>
      </c>
      <c r="B10" s="573" t="s">
        <v>84</v>
      </c>
      <c r="C10" s="571" t="s">
        <v>3</v>
      </c>
      <c r="D10" s="572"/>
    </row>
    <row r="11" spans="1:4" x14ac:dyDescent="0.25">
      <c r="A11" s="574"/>
      <c r="B11" s="574"/>
      <c r="C11" s="16" t="s">
        <v>210</v>
      </c>
      <c r="D11" s="16" t="s">
        <v>237</v>
      </c>
    </row>
    <row r="12" spans="1:4" x14ac:dyDescent="0.25">
      <c r="A12" s="9" t="s">
        <v>85</v>
      </c>
      <c r="B12" s="10" t="s">
        <v>86</v>
      </c>
      <c r="C12" s="11">
        <f>SUM(C13:C18)</f>
        <v>1958800</v>
      </c>
      <c r="D12" s="11">
        <f>SUM(D13:D18)</f>
        <v>1911700</v>
      </c>
    </row>
    <row r="13" spans="1:4" ht="31.5" x14ac:dyDescent="0.25">
      <c r="A13" s="12" t="s">
        <v>87</v>
      </c>
      <c r="B13" s="13" t="s">
        <v>88</v>
      </c>
      <c r="C13" s="14">
        <v>262000</v>
      </c>
      <c r="D13" s="14">
        <v>263000</v>
      </c>
    </row>
    <row r="14" spans="1:4" ht="47.25" x14ac:dyDescent="0.25">
      <c r="A14" s="12" t="s">
        <v>89</v>
      </c>
      <c r="B14" s="13" t="s">
        <v>90</v>
      </c>
      <c r="C14" s="14">
        <v>1589100</v>
      </c>
      <c r="D14" s="14">
        <v>1636000</v>
      </c>
    </row>
    <row r="15" spans="1:4" ht="47.25" x14ac:dyDescent="0.25">
      <c r="A15" s="12" t="s">
        <v>91</v>
      </c>
      <c r="B15" s="13" t="s">
        <v>92</v>
      </c>
      <c r="C15" s="14">
        <v>9000</v>
      </c>
      <c r="D15" s="14">
        <v>9000</v>
      </c>
    </row>
    <row r="16" spans="1:4" x14ac:dyDescent="0.25">
      <c r="A16" s="49" t="s">
        <v>227</v>
      </c>
      <c r="B16" s="104" t="s">
        <v>228</v>
      </c>
      <c r="C16" s="14">
        <v>95000</v>
      </c>
      <c r="D16" s="14"/>
    </row>
    <row r="17" spans="1:4" x14ac:dyDescent="0.25">
      <c r="A17" s="12" t="s">
        <v>93</v>
      </c>
      <c r="B17" s="13" t="s">
        <v>94</v>
      </c>
      <c r="C17" s="14">
        <v>3000</v>
      </c>
      <c r="D17" s="14">
        <v>3000</v>
      </c>
    </row>
    <row r="18" spans="1:4" x14ac:dyDescent="0.25">
      <c r="A18" s="157" t="s">
        <v>236</v>
      </c>
      <c r="B18" s="104" t="s">
        <v>233</v>
      </c>
      <c r="C18" s="14">
        <v>700</v>
      </c>
      <c r="D18" s="14">
        <v>700</v>
      </c>
    </row>
    <row r="19" spans="1:4" x14ac:dyDescent="0.25">
      <c r="A19" s="9" t="s">
        <v>149</v>
      </c>
      <c r="B19" s="21" t="s">
        <v>150</v>
      </c>
      <c r="C19" s="11">
        <f>C20</f>
        <v>39700</v>
      </c>
      <c r="D19" s="11">
        <f>D20</f>
        <v>39800</v>
      </c>
    </row>
    <row r="20" spans="1:4" x14ac:dyDescent="0.25">
      <c r="A20" s="12" t="s">
        <v>148</v>
      </c>
      <c r="B20" s="17" t="s">
        <v>147</v>
      </c>
      <c r="C20" s="14">
        <v>39700</v>
      </c>
      <c r="D20" s="14">
        <v>39800</v>
      </c>
    </row>
    <row r="21" spans="1:4" ht="31.5" x14ac:dyDescent="0.25">
      <c r="A21" s="9" t="s">
        <v>95</v>
      </c>
      <c r="B21" s="10" t="s">
        <v>96</v>
      </c>
      <c r="C21" s="11">
        <f>SUM(C22:C23)</f>
        <v>41800</v>
      </c>
      <c r="D21" s="11">
        <f>SUM(D22:D23)</f>
        <v>68800</v>
      </c>
    </row>
    <row r="22" spans="1:4" ht="31.5" x14ac:dyDescent="0.25">
      <c r="A22" s="12" t="s">
        <v>97</v>
      </c>
      <c r="B22" s="13" t="s">
        <v>98</v>
      </c>
      <c r="C22" s="14">
        <v>20800</v>
      </c>
      <c r="D22" s="14">
        <v>20800</v>
      </c>
    </row>
    <row r="23" spans="1:4" x14ac:dyDescent="0.25">
      <c r="A23" s="12" t="s">
        <v>99</v>
      </c>
      <c r="B23" s="13" t="s">
        <v>100</v>
      </c>
      <c r="C23" s="14">
        <v>21000</v>
      </c>
      <c r="D23" s="14">
        <v>48000</v>
      </c>
    </row>
    <row r="24" spans="1:4" x14ac:dyDescent="0.25">
      <c r="A24" s="9" t="s">
        <v>101</v>
      </c>
      <c r="B24" s="10" t="s">
        <v>102</v>
      </c>
      <c r="C24" s="11">
        <f>SUM(C25:C25)</f>
        <v>150800</v>
      </c>
      <c r="D24" s="11">
        <f>SUM(D25:D25)</f>
        <v>125000</v>
      </c>
    </row>
    <row r="25" spans="1:4" x14ac:dyDescent="0.25">
      <c r="A25" s="12" t="s">
        <v>103</v>
      </c>
      <c r="B25" s="13" t="s">
        <v>104</v>
      </c>
      <c r="C25" s="14">
        <v>150800</v>
      </c>
      <c r="D25" s="14">
        <v>125000</v>
      </c>
    </row>
    <row r="26" spans="1:4" x14ac:dyDescent="0.25">
      <c r="A26" s="9" t="s">
        <v>105</v>
      </c>
      <c r="B26" s="10" t="s">
        <v>106</v>
      </c>
      <c r="C26" s="11">
        <f>SUM(C27:C28)</f>
        <v>45000</v>
      </c>
      <c r="D26" s="11">
        <f>SUM(D27:D28)</f>
        <v>98000</v>
      </c>
    </row>
    <row r="27" spans="1:4" hidden="1" x14ac:dyDescent="0.25">
      <c r="A27" s="12" t="s">
        <v>107</v>
      </c>
      <c r="B27" s="13" t="s">
        <v>108</v>
      </c>
      <c r="C27" s="14">
        <v>0</v>
      </c>
      <c r="D27" s="14">
        <v>0</v>
      </c>
    </row>
    <row r="28" spans="1:4" x14ac:dyDescent="0.25">
      <c r="A28" s="12" t="s">
        <v>114</v>
      </c>
      <c r="B28" s="13" t="s">
        <v>115</v>
      </c>
      <c r="C28" s="14">
        <v>45000</v>
      </c>
      <c r="D28" s="14">
        <v>98000</v>
      </c>
    </row>
    <row r="29" spans="1:4" x14ac:dyDescent="0.25">
      <c r="A29" s="9" t="s">
        <v>109</v>
      </c>
      <c r="B29" s="10" t="s">
        <v>110</v>
      </c>
      <c r="C29" s="11">
        <f>C30+C31</f>
        <v>340000</v>
      </c>
      <c r="D29" s="11">
        <f>D30+D31</f>
        <v>340000</v>
      </c>
    </row>
    <row r="30" spans="1:4" x14ac:dyDescent="0.25">
      <c r="A30" s="12" t="s">
        <v>111</v>
      </c>
      <c r="B30" s="13" t="s">
        <v>112</v>
      </c>
      <c r="C30" s="14">
        <v>208000</v>
      </c>
      <c r="D30" s="14">
        <v>208000</v>
      </c>
    </row>
    <row r="31" spans="1:4" ht="33" customHeight="1" x14ac:dyDescent="0.25">
      <c r="A31" s="12" t="s">
        <v>203</v>
      </c>
      <c r="B31" s="13">
        <v>801</v>
      </c>
      <c r="C31" s="14">
        <v>132000</v>
      </c>
      <c r="D31" s="14">
        <v>132000</v>
      </c>
    </row>
    <row r="32" spans="1:4" x14ac:dyDescent="0.25">
      <c r="A32" s="9" t="s">
        <v>218</v>
      </c>
      <c r="B32" s="10">
        <v>1001</v>
      </c>
      <c r="C32" s="11">
        <f>C33</f>
        <v>30000</v>
      </c>
      <c r="D32" s="11">
        <f>D33</f>
        <v>30000</v>
      </c>
    </row>
    <row r="33" spans="1:4" x14ac:dyDescent="0.25">
      <c r="A33" s="49" t="s">
        <v>219</v>
      </c>
      <c r="B33" s="13">
        <v>1001</v>
      </c>
      <c r="C33" s="14">
        <v>30000</v>
      </c>
      <c r="D33" s="145">
        <v>30000</v>
      </c>
    </row>
    <row r="34" spans="1:4" x14ac:dyDescent="0.25">
      <c r="A34" s="9" t="s">
        <v>113</v>
      </c>
      <c r="B34" s="10"/>
      <c r="C34" s="11">
        <f>C12+C19+C21+C24+C26+C29+C32</f>
        <v>2606100</v>
      </c>
      <c r="D34" s="11">
        <f>D12+D19+D21+D24+D26+D29+D32</f>
        <v>2613300</v>
      </c>
    </row>
    <row r="35" spans="1:4" x14ac:dyDescent="0.25">
      <c r="C35" s="132"/>
      <c r="D35" s="133"/>
    </row>
    <row r="37" spans="1:4" ht="18.75" x14ac:dyDescent="0.3">
      <c r="A37" s="1" t="s">
        <v>211</v>
      </c>
      <c r="C37" s="3"/>
      <c r="D37" s="3" t="s">
        <v>216</v>
      </c>
    </row>
  </sheetData>
  <mergeCells count="5">
    <mergeCell ref="A6:C6"/>
    <mergeCell ref="A7:C7"/>
    <mergeCell ref="C10:D10"/>
    <mergeCell ref="B10:B11"/>
    <mergeCell ref="A10:A11"/>
  </mergeCells>
  <phoneticPr fontId="13" type="noConversion"/>
  <pageMargins left="0.7" right="0.7" top="0.75" bottom="0.75" header="0.3" footer="0.3"/>
  <pageSetup paperSize="9" scale="6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14</vt:i4>
      </vt:variant>
    </vt:vector>
  </HeadingPairs>
  <TitlesOfParts>
    <vt:vector size="33" baseType="lpstr">
      <vt:lpstr>приложение 1 </vt:lpstr>
      <vt:lpstr>приложение 2</vt:lpstr>
      <vt:lpstr>приложение 3 2015-2016</vt:lpstr>
      <vt:lpstr>приложение </vt:lpstr>
      <vt:lpstr>приложение 3</vt:lpstr>
      <vt:lpstr>приложение 4</vt:lpstr>
      <vt:lpstr>Приложение 5 </vt:lpstr>
      <vt:lpstr>Приложение 6</vt:lpstr>
      <vt:lpstr>Приложение 8 2014-2016</vt:lpstr>
      <vt:lpstr>Приложение 7 </vt:lpstr>
      <vt:lpstr>Приложение 10</vt:lpstr>
      <vt:lpstr>Приложение8</vt:lpstr>
      <vt:lpstr>Приложение9</vt:lpstr>
      <vt:lpstr>Приложение10</vt:lpstr>
      <vt:lpstr>Приложение11</vt:lpstr>
      <vt:lpstr>приложение12</vt:lpstr>
      <vt:lpstr>Приложение 12</vt:lpstr>
      <vt:lpstr>Лист1</vt:lpstr>
      <vt:lpstr>Лист2</vt:lpstr>
      <vt:lpstr>'приложение '!Область_печати</vt:lpstr>
      <vt:lpstr>'приложение 1 '!Область_печати</vt:lpstr>
      <vt:lpstr>'Приложение 10'!Область_печати</vt:lpstr>
      <vt:lpstr>'Приложение 12'!Область_печати</vt:lpstr>
      <vt:lpstr>'приложение 2'!Область_печати</vt:lpstr>
      <vt:lpstr>'приложение 3'!Область_печати</vt:lpstr>
      <vt:lpstr>'приложение 3 2015-2016'!Область_печати</vt:lpstr>
      <vt:lpstr>'приложение 4'!Область_печати</vt:lpstr>
      <vt:lpstr>'Приложение 6'!Область_печати</vt:lpstr>
      <vt:lpstr>'Приложение 7 '!Область_печати</vt:lpstr>
      <vt:lpstr>Приложение11!Область_печати</vt:lpstr>
      <vt:lpstr>приложение12!Область_печати</vt:lpstr>
      <vt:lpstr>Приложение8!Область_печати</vt:lpstr>
      <vt:lpstr>Приложение9!Область_печати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2021-01-12T00:57:37Z</dcterms:modified>
</cp:coreProperties>
</file>