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9" activeTab="13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" sheetId="28" state="hidden" r:id="rId4"/>
    <sheet name="Приложение 3 " sheetId="33" r:id="rId5"/>
    <sheet name="приложение 4" sheetId="3" r:id="rId6"/>
    <sheet name="Приложение 8 2014-2016" sheetId="16" state="hidden" r:id="rId7"/>
    <sheet name="Приложение 5 " sheetId="32" r:id="rId8"/>
    <sheet name="Приложение 10" sheetId="15" state="hidden" r:id="rId9"/>
    <sheet name="приложение 6" sheetId="35" r:id="rId10"/>
    <sheet name="приложение 7" sheetId="17" r:id="rId11"/>
    <sheet name="приложение 8" sheetId="36" r:id="rId12"/>
    <sheet name="приложение 9" sheetId="22" r:id="rId13"/>
    <sheet name="приложен 10" sheetId="30" r:id="rId14"/>
    <sheet name="Приложение 12" sheetId="21" state="hidden" r:id="rId15"/>
    <sheet name="Лист1" sheetId="24" state="hidden" r:id="rId16"/>
    <sheet name="Лист2" sheetId="37" r:id="rId17"/>
  </sheets>
  <definedNames>
    <definedName name="_xlnm.Print_Area" localSheetId="13">'приложен 10'!$A$1:$M$17</definedName>
    <definedName name="_xlnm.Print_Area" localSheetId="3">'приложение '!$A$1:$C$12</definedName>
    <definedName name="_xlnm.Print_Area" localSheetId="0">'приложение 1 '!$A$1:$E$69</definedName>
    <definedName name="_xlnm.Print_Area" localSheetId="8">'Приложение 10'!$A$1:$F$91</definedName>
    <definedName name="_xlnm.Print_Area" localSheetId="14">'Приложение 12'!$A$1:$H$80</definedName>
    <definedName name="_xlnm.Print_Area" localSheetId="1">'приложение 2'!$A$1:$E$63</definedName>
    <definedName name="_xlnm.Print_Area" localSheetId="2">'приложение 3 2015-2016'!$A$1:$E$56</definedName>
    <definedName name="_xlnm.Print_Area" localSheetId="5">'приложение 4'!$A$1:$E$41</definedName>
    <definedName name="_xlnm.Print_Area" localSheetId="7">'Приложение 5 '!$A:$E</definedName>
    <definedName name="_xlnm.Print_Area" localSheetId="9">'приложение 6'!$A:$G</definedName>
    <definedName name="_xlnm.Print_Area" localSheetId="10">'приложение 7'!$A:$F</definedName>
    <definedName name="_xlnm.Print_Area" localSheetId="12">'приложение 9'!$A$1:$E$39</definedName>
  </definedNames>
  <calcPr calcId="152511"/>
</workbook>
</file>

<file path=xl/calcChain.xml><?xml version="1.0" encoding="utf-8"?>
<calcChain xmlns="http://schemas.openxmlformats.org/spreadsheetml/2006/main">
  <c r="H180" i="36" l="1"/>
  <c r="F67" i="17" l="1"/>
  <c r="E18" i="32" l="1"/>
  <c r="H223" i="36" l="1"/>
  <c r="H222" i="36" s="1"/>
  <c r="H221" i="36" s="1"/>
  <c r="H220" i="36" s="1"/>
  <c r="H219" i="36" s="1"/>
  <c r="H218" i="36" s="1"/>
  <c r="H217" i="36" s="1"/>
  <c r="H215" i="36"/>
  <c r="H214" i="36" s="1"/>
  <c r="H213" i="36" s="1"/>
  <c r="H212" i="36" s="1"/>
  <c r="H211" i="36" s="1"/>
  <c r="H210" i="36" s="1"/>
  <c r="H203" i="36"/>
  <c r="H202" i="36" s="1"/>
  <c r="H201" i="36" s="1"/>
  <c r="H200" i="36" s="1"/>
  <c r="H198" i="36"/>
  <c r="H195" i="36"/>
  <c r="H190" i="36"/>
  <c r="H187" i="36"/>
  <c r="H183" i="36"/>
  <c r="H176" i="36"/>
  <c r="H175" i="36" s="1"/>
  <c r="H174" i="36" s="1"/>
  <c r="H173" i="36" s="1"/>
  <c r="H171" i="36"/>
  <c r="H170" i="36" s="1"/>
  <c r="H169" i="36" s="1"/>
  <c r="H168" i="36" s="1"/>
  <c r="H164" i="36"/>
  <c r="H163" i="36" s="1"/>
  <c r="H162" i="36" s="1"/>
  <c r="H161" i="36" s="1"/>
  <c r="H160" i="36" s="1"/>
  <c r="H158" i="36"/>
  <c r="H157" i="36" s="1"/>
  <c r="H156" i="36" s="1"/>
  <c r="H155" i="36" s="1"/>
  <c r="H154" i="36" s="1"/>
  <c r="H153" i="36" s="1"/>
  <c r="H150" i="36"/>
  <c r="H149" i="36" s="1"/>
  <c r="H148" i="36" s="1"/>
  <c r="H147" i="36" s="1"/>
  <c r="H145" i="36"/>
  <c r="H144" i="36" s="1"/>
  <c r="H143" i="36" s="1"/>
  <c r="H142" i="36" s="1"/>
  <c r="H140" i="36"/>
  <c r="H139" i="36" s="1"/>
  <c r="H138" i="36" s="1"/>
  <c r="H136" i="36"/>
  <c r="H135" i="36"/>
  <c r="H134" i="36" s="1"/>
  <c r="H133" i="36" s="1"/>
  <c r="H129" i="36"/>
  <c r="H128" i="36"/>
  <c r="H127" i="36" s="1"/>
  <c r="H126" i="36" s="1"/>
  <c r="H125" i="36" s="1"/>
  <c r="H124" i="36" s="1"/>
  <c r="H121" i="36"/>
  <c r="H120" i="36"/>
  <c r="H119" i="36" s="1"/>
  <c r="H118" i="36"/>
  <c r="H117" i="36"/>
  <c r="H115" i="36"/>
  <c r="H114" i="36" s="1"/>
  <c r="H113" i="36"/>
  <c r="H110" i="36"/>
  <c r="H109" i="36"/>
  <c r="H108" i="36"/>
  <c r="H106" i="36"/>
  <c r="H105" i="36" s="1"/>
  <c r="H102" i="36"/>
  <c r="H101" i="36" s="1"/>
  <c r="H96" i="36"/>
  <c r="H95" i="36" s="1"/>
  <c r="H85" i="36"/>
  <c r="H84" i="36" s="1"/>
  <c r="H81" i="36"/>
  <c r="H79" i="36"/>
  <c r="H78" i="36" s="1"/>
  <c r="H73" i="36"/>
  <c r="H71" i="36"/>
  <c r="H70" i="36" s="1"/>
  <c r="H64" i="36"/>
  <c r="H63" i="36" s="1"/>
  <c r="H56" i="36"/>
  <c r="H52" i="36"/>
  <c r="H48" i="36"/>
  <c r="H45" i="36" s="1"/>
  <c r="H43" i="36"/>
  <c r="H42" i="36"/>
  <c r="H40" i="36"/>
  <c r="H38" i="36"/>
  <c r="H35" i="36"/>
  <c r="H33" i="36"/>
  <c r="H28" i="36"/>
  <c r="H25" i="36"/>
  <c r="H15" i="36"/>
  <c r="H14" i="36" s="1"/>
  <c r="F223" i="36"/>
  <c r="F222" i="36" s="1"/>
  <c r="F221" i="36" s="1"/>
  <c r="F220" i="36" s="1"/>
  <c r="F219" i="36" s="1"/>
  <c r="F218" i="36" s="1"/>
  <c r="F217" i="36" s="1"/>
  <c r="G222" i="36"/>
  <c r="G221" i="36" s="1"/>
  <c r="G220" i="36" s="1"/>
  <c r="G219" i="36" s="1"/>
  <c r="G218" i="36" s="1"/>
  <c r="G217" i="36" s="1"/>
  <c r="G215" i="36"/>
  <c r="F215" i="36"/>
  <c r="F214" i="36" s="1"/>
  <c r="F213" i="36" s="1"/>
  <c r="F212" i="36" s="1"/>
  <c r="F211" i="36" s="1"/>
  <c r="F210" i="36" s="1"/>
  <c r="G214" i="36"/>
  <c r="G213" i="36" s="1"/>
  <c r="G212" i="36" s="1"/>
  <c r="G211" i="36" s="1"/>
  <c r="G210" i="36" s="1"/>
  <c r="G203" i="36"/>
  <c r="F203" i="36"/>
  <c r="F202" i="36" s="1"/>
  <c r="F201" i="36" s="1"/>
  <c r="F200" i="36" s="1"/>
  <c r="G202" i="36"/>
  <c r="G201" i="36" s="1"/>
  <c r="G198" i="36"/>
  <c r="F198" i="36"/>
  <c r="G195" i="36"/>
  <c r="F195" i="36"/>
  <c r="G190" i="36"/>
  <c r="F190" i="36"/>
  <c r="G187" i="36"/>
  <c r="F187" i="36"/>
  <c r="G183" i="36"/>
  <c r="F183" i="36"/>
  <c r="G176" i="36"/>
  <c r="G175" i="36" s="1"/>
  <c r="G174" i="36" s="1"/>
  <c r="G173" i="36" s="1"/>
  <c r="F176" i="36"/>
  <c r="F175" i="36" s="1"/>
  <c r="F174" i="36" s="1"/>
  <c r="F173" i="36" s="1"/>
  <c r="G171" i="36"/>
  <c r="F171" i="36"/>
  <c r="F170" i="36" s="1"/>
  <c r="F169" i="36" s="1"/>
  <c r="F168" i="36" s="1"/>
  <c r="G170" i="36"/>
  <c r="G169" i="36" s="1"/>
  <c r="G164" i="36"/>
  <c r="F164" i="36"/>
  <c r="F163" i="36" s="1"/>
  <c r="F162" i="36" s="1"/>
  <c r="F161" i="36" s="1"/>
  <c r="F160" i="36" s="1"/>
  <c r="G163" i="36"/>
  <c r="G162" i="36" s="1"/>
  <c r="G161" i="36" s="1"/>
  <c r="G160" i="36" s="1"/>
  <c r="G158" i="36"/>
  <c r="G157" i="36" s="1"/>
  <c r="G156" i="36" s="1"/>
  <c r="G155" i="36" s="1"/>
  <c r="G154" i="36" s="1"/>
  <c r="F158" i="36"/>
  <c r="F157" i="36" s="1"/>
  <c r="F156" i="36" s="1"/>
  <c r="F155" i="36" s="1"/>
  <c r="F154" i="36" s="1"/>
  <c r="F150" i="36"/>
  <c r="F149" i="36" s="1"/>
  <c r="F148" i="36" s="1"/>
  <c r="F147" i="36" s="1"/>
  <c r="G145" i="36"/>
  <c r="F145" i="36"/>
  <c r="F144" i="36" s="1"/>
  <c r="F143" i="36" s="1"/>
  <c r="F142" i="36" s="1"/>
  <c r="G144" i="36"/>
  <c r="G143" i="36" s="1"/>
  <c r="G142" i="36" s="1"/>
  <c r="G140" i="36"/>
  <c r="F140" i="36"/>
  <c r="F139" i="36" s="1"/>
  <c r="F138" i="36" s="1"/>
  <c r="G139" i="36"/>
  <c r="G138" i="36" s="1"/>
  <c r="G136" i="36"/>
  <c r="F136" i="36"/>
  <c r="F135" i="36" s="1"/>
  <c r="G135" i="36"/>
  <c r="G134" i="36" s="1"/>
  <c r="F134" i="36"/>
  <c r="G129" i="36"/>
  <c r="F129" i="36"/>
  <c r="F128" i="36" s="1"/>
  <c r="F127" i="36" s="1"/>
  <c r="F126" i="36" s="1"/>
  <c r="F125" i="36" s="1"/>
  <c r="G128" i="36"/>
  <c r="G127" i="36" s="1"/>
  <c r="G121" i="36"/>
  <c r="F121" i="36"/>
  <c r="F120" i="36" s="1"/>
  <c r="F119" i="36" s="1"/>
  <c r="G115" i="36"/>
  <c r="G113" i="36" s="1"/>
  <c r="F115" i="36"/>
  <c r="F113" i="36" s="1"/>
  <c r="G114" i="36"/>
  <c r="G110" i="36"/>
  <c r="G108" i="36" s="1"/>
  <c r="F110" i="36"/>
  <c r="F109" i="36" s="1"/>
  <c r="G109" i="36"/>
  <c r="G106" i="36"/>
  <c r="G105" i="36" s="1"/>
  <c r="F106" i="36"/>
  <c r="F104" i="36" s="1"/>
  <c r="G104" i="36"/>
  <c r="G102" i="36"/>
  <c r="G100" i="36" s="1"/>
  <c r="F102" i="36"/>
  <c r="F101" i="36" s="1"/>
  <c r="G101" i="36"/>
  <c r="G96" i="36"/>
  <c r="G94" i="36" s="1"/>
  <c r="F96" i="36"/>
  <c r="F95" i="36" s="1"/>
  <c r="G85" i="36"/>
  <c r="G84" i="36" s="1"/>
  <c r="F85" i="36"/>
  <c r="F84" i="36" s="1"/>
  <c r="G81" i="36"/>
  <c r="F81" i="36"/>
  <c r="G79" i="36"/>
  <c r="G78" i="36" s="1"/>
  <c r="F79" i="36"/>
  <c r="F78" i="36" s="1"/>
  <c r="F73" i="36"/>
  <c r="G71" i="36"/>
  <c r="G69" i="36" s="1"/>
  <c r="F71" i="36"/>
  <c r="F69" i="36" s="1"/>
  <c r="F68" i="36" s="1"/>
  <c r="F67" i="36" s="1"/>
  <c r="G70" i="36"/>
  <c r="G64" i="36"/>
  <c r="G62" i="36" s="1"/>
  <c r="F64" i="36"/>
  <c r="F62" i="36" s="1"/>
  <c r="G63" i="36"/>
  <c r="G56" i="36"/>
  <c r="F56" i="36"/>
  <c r="G52" i="36"/>
  <c r="F52" i="36"/>
  <c r="G48" i="36"/>
  <c r="G45" i="36" s="1"/>
  <c r="F48" i="36"/>
  <c r="F45" i="36" s="1"/>
  <c r="G43" i="36"/>
  <c r="F43" i="36"/>
  <c r="G42" i="36"/>
  <c r="F42" i="36"/>
  <c r="G40" i="36"/>
  <c r="F40" i="36"/>
  <c r="G38" i="36"/>
  <c r="F38" i="36"/>
  <c r="G37" i="36"/>
  <c r="G35" i="36"/>
  <c r="F35" i="36"/>
  <c r="G33" i="36"/>
  <c r="F33" i="36"/>
  <c r="G28" i="36"/>
  <c r="F28" i="36"/>
  <c r="G25" i="36"/>
  <c r="F25" i="36"/>
  <c r="G21" i="36"/>
  <c r="G15" i="36"/>
  <c r="G13" i="36" s="1"/>
  <c r="F15" i="36"/>
  <c r="F14" i="36" s="1"/>
  <c r="G14" i="36"/>
  <c r="H288" i="17"/>
  <c r="G288" i="17"/>
  <c r="G287" i="17" s="1"/>
  <c r="G286" i="17" s="1"/>
  <c r="F288" i="17"/>
  <c r="H287" i="17"/>
  <c r="H286" i="17" s="1"/>
  <c r="F287" i="17"/>
  <c r="F286" i="17" s="1"/>
  <c r="F285" i="17" s="1"/>
  <c r="H32" i="36" l="1"/>
  <c r="H37" i="36"/>
  <c r="H194" i="36"/>
  <c r="H193" i="36" s="1"/>
  <c r="G99" i="36"/>
  <c r="G98" i="36" s="1"/>
  <c r="G91" i="36" s="1"/>
  <c r="G90" i="36" s="1"/>
  <c r="G88" i="36" s="1"/>
  <c r="G112" i="36"/>
  <c r="F118" i="36"/>
  <c r="F117" i="36" s="1"/>
  <c r="G153" i="36"/>
  <c r="G61" i="36"/>
  <c r="F83" i="36"/>
  <c r="H94" i="36"/>
  <c r="G68" i="36"/>
  <c r="F94" i="36"/>
  <c r="H62" i="36"/>
  <c r="H83" i="36"/>
  <c r="H93" i="36"/>
  <c r="H92" i="36" s="1"/>
  <c r="H100" i="36"/>
  <c r="H104" i="36"/>
  <c r="H167" i="36"/>
  <c r="H166" i="36" s="1"/>
  <c r="H152" i="36" s="1"/>
  <c r="H132" i="36"/>
  <c r="H131" i="36" s="1"/>
  <c r="H123" i="36" s="1"/>
  <c r="H112" i="36"/>
  <c r="H69" i="36"/>
  <c r="H68" i="36" s="1"/>
  <c r="H67" i="36" s="1"/>
  <c r="F77" i="36"/>
  <c r="F76" i="36" s="1"/>
  <c r="H13" i="36"/>
  <c r="F13" i="36"/>
  <c r="F93" i="36"/>
  <c r="F92" i="36" s="1"/>
  <c r="F100" i="36"/>
  <c r="F108" i="36"/>
  <c r="F153" i="36"/>
  <c r="H61" i="36"/>
  <c r="H60" i="36" s="1"/>
  <c r="H59" i="36" s="1"/>
  <c r="H77" i="36"/>
  <c r="H76" i="36" s="1"/>
  <c r="H75" i="36" s="1"/>
  <c r="H182" i="36"/>
  <c r="H181" i="36" s="1"/>
  <c r="H51" i="36"/>
  <c r="H50" i="36" s="1"/>
  <c r="H20" i="36"/>
  <c r="H19" i="36"/>
  <c r="H12" i="36" s="1"/>
  <c r="G182" i="36"/>
  <c r="G181" i="36" s="1"/>
  <c r="G194" i="36"/>
  <c r="G193" i="36" s="1"/>
  <c r="F182" i="36"/>
  <c r="F181" i="36" s="1"/>
  <c r="G200" i="36"/>
  <c r="G19" i="36"/>
  <c r="G51" i="36"/>
  <c r="G50" i="36" s="1"/>
  <c r="F105" i="36"/>
  <c r="G20" i="36"/>
  <c r="G32" i="36"/>
  <c r="F75" i="36"/>
  <c r="F66" i="36" s="1"/>
  <c r="G133" i="36"/>
  <c r="G132" i="36" s="1"/>
  <c r="G131" i="36" s="1"/>
  <c r="G126" i="36" s="1"/>
  <c r="G125" i="36" s="1"/>
  <c r="G124" i="36" s="1"/>
  <c r="F167" i="36"/>
  <c r="F166" i="36" s="1"/>
  <c r="F124" i="36"/>
  <c r="F194" i="36"/>
  <c r="F193" i="36" s="1"/>
  <c r="F20" i="36"/>
  <c r="F32" i="36"/>
  <c r="F51" i="36"/>
  <c r="F50" i="36" s="1"/>
  <c r="F37" i="36"/>
  <c r="F19" i="36"/>
  <c r="F63" i="36"/>
  <c r="F61" i="36"/>
  <c r="F60" i="36" s="1"/>
  <c r="F59" i="36" s="1"/>
  <c r="F70" i="36"/>
  <c r="G89" i="36"/>
  <c r="G95" i="36"/>
  <c r="G93" i="36"/>
  <c r="F114" i="36"/>
  <c r="F112" i="36"/>
  <c r="G120" i="36"/>
  <c r="G119" i="36" s="1"/>
  <c r="G118" i="36"/>
  <c r="G83" i="36"/>
  <c r="F133" i="36"/>
  <c r="F132" i="36" s="1"/>
  <c r="F131" i="36" s="1"/>
  <c r="G168" i="36"/>
  <c r="G167" i="36" s="1"/>
  <c r="G166" i="36" s="1"/>
  <c r="G67" i="36"/>
  <c r="G73" i="36"/>
  <c r="G77" i="36"/>
  <c r="G76" i="36" s="1"/>
  <c r="G75" i="36" s="1"/>
  <c r="G87" i="36" l="1"/>
  <c r="G92" i="36"/>
  <c r="G180" i="36"/>
  <c r="G179" i="36" s="1"/>
  <c r="G178" i="36" s="1"/>
  <c r="G152" i="36"/>
  <c r="G150" i="36" s="1"/>
  <c r="G149" i="36" s="1"/>
  <c r="G11" i="36" s="1"/>
  <c r="G117" i="36"/>
  <c r="F152" i="36"/>
  <c r="G123" i="36"/>
  <c r="F58" i="36"/>
  <c r="H66" i="36"/>
  <c r="H58" i="36" s="1"/>
  <c r="F99" i="36"/>
  <c r="H99" i="36"/>
  <c r="H98" i="36" s="1"/>
  <c r="H91" i="36" s="1"/>
  <c r="H90" i="36" s="1"/>
  <c r="F180" i="36"/>
  <c r="F179" i="36" s="1"/>
  <c r="F178" i="36" s="1"/>
  <c r="F123" i="36"/>
  <c r="F98" i="36"/>
  <c r="F91" i="36" s="1"/>
  <c r="F90" i="36" s="1"/>
  <c r="F88" i="36" s="1"/>
  <c r="G12" i="36"/>
  <c r="F12" i="36"/>
  <c r="G60" i="36"/>
  <c r="G58" i="36" s="1"/>
  <c r="G225" i="36" l="1"/>
  <c r="H87" i="36"/>
  <c r="H88" i="36"/>
  <c r="H89" i="36"/>
  <c r="F87" i="36"/>
  <c r="F89" i="36"/>
  <c r="F225" i="36"/>
  <c r="F11" i="36" s="1"/>
  <c r="F303" i="17" l="1"/>
  <c r="H302" i="17"/>
  <c r="H301" i="17" s="1"/>
  <c r="H300" i="17" s="1"/>
  <c r="H299" i="17" s="1"/>
  <c r="H298" i="17" s="1"/>
  <c r="G302" i="17"/>
  <c r="G301" i="17" s="1"/>
  <c r="G300" i="17" s="1"/>
  <c r="G299" i="17" s="1"/>
  <c r="G298" i="17" s="1"/>
  <c r="F302" i="17"/>
  <c r="F301" i="17" s="1"/>
  <c r="F300" i="17" s="1"/>
  <c r="F299" i="17" s="1"/>
  <c r="F298" i="17" s="1"/>
  <c r="F266" i="17"/>
  <c r="G297" i="17" l="1"/>
  <c r="G285" i="17"/>
  <c r="F297" i="17"/>
  <c r="H297" i="17"/>
  <c r="H285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G118" i="17"/>
  <c r="G117" i="17" s="1"/>
  <c r="F118" i="17"/>
  <c r="H117" i="17"/>
  <c r="F117" i="17"/>
  <c r="H116" i="17"/>
  <c r="G116" i="17"/>
  <c r="F116" i="17"/>
  <c r="H115" i="17"/>
  <c r="F115" i="17"/>
  <c r="F114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64" i="17"/>
  <c r="G63" i="17"/>
  <c r="G62" i="17"/>
  <c r="F44" i="17"/>
  <c r="F62" i="17" l="1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G232" i="35"/>
  <c r="G230" i="35" s="1"/>
  <c r="F232" i="35"/>
  <c r="F230" i="35" s="1"/>
  <c r="E232" i="35"/>
  <c r="E230" i="35" s="1"/>
  <c r="G228" i="35"/>
  <c r="G226" i="35" s="1"/>
  <c r="F228" i="35"/>
  <c r="F226" i="35" s="1"/>
  <c r="E228" i="35"/>
  <c r="E226" i="35" s="1"/>
  <c r="G207" i="35"/>
  <c r="G206" i="35" s="1"/>
  <c r="G205" i="35" s="1"/>
  <c r="F207" i="35"/>
  <c r="E207" i="35"/>
  <c r="F206" i="35"/>
  <c r="E206" i="35"/>
  <c r="F205" i="35"/>
  <c r="E205" i="35"/>
  <c r="G128" i="35"/>
  <c r="G127" i="35" s="1"/>
  <c r="G126" i="35" s="1"/>
  <c r="F128" i="35"/>
  <c r="E128" i="35"/>
  <c r="E127" i="35" s="1"/>
  <c r="F127" i="35"/>
  <c r="F126" i="35" s="1"/>
  <c r="E70" i="32"/>
  <c r="G69" i="32"/>
  <c r="F69" i="32"/>
  <c r="E69" i="32"/>
  <c r="E68" i="32" s="1"/>
  <c r="F38" i="17" l="1"/>
  <c r="E236" i="32"/>
  <c r="E235" i="32" s="1"/>
  <c r="E234" i="32" s="1"/>
  <c r="E230" i="32"/>
  <c r="G212" i="32" l="1"/>
  <c r="F212" i="32"/>
  <c r="G211" i="32"/>
  <c r="F211" i="32"/>
  <c r="E210" i="32"/>
  <c r="E209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E36" i="3" l="1"/>
  <c r="D36" i="3"/>
  <c r="C36" i="3"/>
  <c r="E26" i="3"/>
  <c r="D26" i="3"/>
  <c r="E11" i="3"/>
  <c r="D11" i="3"/>
  <c r="C11" i="33"/>
  <c r="E36" i="33"/>
  <c r="D36" i="33"/>
  <c r="C36" i="33"/>
  <c r="C26" i="33"/>
  <c r="E41" i="2" l="1"/>
  <c r="E40" i="2" s="1"/>
  <c r="E39" i="2" s="1"/>
  <c r="D41" i="2"/>
  <c r="D40" i="2" s="1"/>
  <c r="D39" i="2" s="1"/>
  <c r="E21" i="2"/>
  <c r="D21" i="2"/>
  <c r="D20" i="2" s="1"/>
  <c r="C23" i="34"/>
  <c r="C22" i="34" s="1"/>
  <c r="C46" i="34"/>
  <c r="C45" i="34" s="1"/>
  <c r="C44" i="34" s="1"/>
  <c r="E52" i="2" l="1"/>
  <c r="D52" i="2"/>
  <c r="C58" i="34"/>
  <c r="C42" i="34" l="1"/>
  <c r="C41" i="34" s="1"/>
  <c r="E15" i="2"/>
  <c r="D15" i="2"/>
  <c r="C17" i="34"/>
  <c r="F225" i="17"/>
  <c r="F21" i="17"/>
  <c r="H295" i="17" l="1"/>
  <c r="G295" i="17"/>
  <c r="H294" i="17"/>
  <c r="H293" i="17" s="1"/>
  <c r="H292" i="17" s="1"/>
  <c r="H291" i="17" s="1"/>
  <c r="H290" i="17" s="1"/>
  <c r="G294" i="17"/>
  <c r="G293" i="17" s="1"/>
  <c r="G292" i="17" s="1"/>
  <c r="G291" i="17" s="1"/>
  <c r="G290" i="17" s="1"/>
  <c r="H284" i="17"/>
  <c r="G284" i="17"/>
  <c r="H281" i="17"/>
  <c r="H279" i="17" s="1"/>
  <c r="G281" i="17"/>
  <c r="G279" i="17" s="1"/>
  <c r="H277" i="17"/>
  <c r="G277" i="17"/>
  <c r="H274" i="17"/>
  <c r="G274" i="17"/>
  <c r="H273" i="17"/>
  <c r="H272" i="17" s="1"/>
  <c r="G273" i="17"/>
  <c r="G272" i="17" s="1"/>
  <c r="H269" i="17"/>
  <c r="G269" i="17"/>
  <c r="H266" i="17"/>
  <c r="G266" i="17"/>
  <c r="H262" i="17"/>
  <c r="G262" i="17"/>
  <c r="H261" i="17"/>
  <c r="H260" i="17" s="1"/>
  <c r="G261" i="17"/>
  <c r="G260" i="17" s="1"/>
  <c r="H255" i="17"/>
  <c r="G255" i="17"/>
  <c r="H254" i="17"/>
  <c r="H253" i="17" s="1"/>
  <c r="H252" i="17" s="1"/>
  <c r="G254" i="17"/>
  <c r="G253" i="17" s="1"/>
  <c r="G252" i="17" s="1"/>
  <c r="H250" i="17"/>
  <c r="G250" i="17"/>
  <c r="H249" i="17"/>
  <c r="H248" i="17" s="1"/>
  <c r="G249" i="17"/>
  <c r="G248" i="17" s="1"/>
  <c r="H246" i="17"/>
  <c r="H245" i="17" s="1"/>
  <c r="H244" i="17" s="1"/>
  <c r="H243" i="17" s="1"/>
  <c r="H242" i="17" s="1"/>
  <c r="H241" i="17" s="1"/>
  <c r="G246" i="17"/>
  <c r="G245" i="17" s="1"/>
  <c r="G244" i="17" s="1"/>
  <c r="G243" i="17" s="1"/>
  <c r="G242" i="17" s="1"/>
  <c r="G241" i="17" s="1"/>
  <c r="H239" i="17"/>
  <c r="H238" i="17" s="1"/>
  <c r="H237" i="17" s="1"/>
  <c r="H236" i="17" s="1"/>
  <c r="H235" i="17" s="1"/>
  <c r="G239" i="17"/>
  <c r="G238" i="17" s="1"/>
  <c r="G237" i="17" s="1"/>
  <c r="G236" i="17" s="1"/>
  <c r="G235" i="17" s="1"/>
  <c r="H233" i="17"/>
  <c r="G233" i="17"/>
  <c r="H232" i="17"/>
  <c r="H231" i="17" s="1"/>
  <c r="H230" i="17" s="1"/>
  <c r="H229" i="17" s="1"/>
  <c r="H228" i="17" s="1"/>
  <c r="G232" i="17"/>
  <c r="G231" i="17" s="1"/>
  <c r="G230" i="17" s="1"/>
  <c r="G229" i="17" s="1"/>
  <c r="G228" i="17" s="1"/>
  <c r="H220" i="17"/>
  <c r="H219" i="17" s="1"/>
  <c r="H218" i="17" s="1"/>
  <c r="G220" i="17"/>
  <c r="G219" i="17" s="1"/>
  <c r="G218" i="17" s="1"/>
  <c r="H216" i="17"/>
  <c r="G216" i="17"/>
  <c r="H215" i="17"/>
  <c r="H214" i="17" s="1"/>
  <c r="H213" i="17" s="1"/>
  <c r="G215" i="17"/>
  <c r="G214" i="17" s="1"/>
  <c r="G213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5" i="17"/>
  <c r="F254" i="17" s="1"/>
  <c r="F253" i="17" s="1"/>
  <c r="F252" i="17" s="1"/>
  <c r="F239" i="17"/>
  <c r="F238" i="17" s="1"/>
  <c r="F237" i="17" s="1"/>
  <c r="F236" i="17" s="1"/>
  <c r="F235" i="17" s="1"/>
  <c r="F233" i="17"/>
  <c r="F232" i="17" s="1"/>
  <c r="F231" i="17" s="1"/>
  <c r="F230" i="17" s="1"/>
  <c r="F229" i="17" s="1"/>
  <c r="F220" i="17"/>
  <c r="F219" i="17" s="1"/>
  <c r="F218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4" i="17"/>
  <c r="F281" i="17"/>
  <c r="F277" i="17"/>
  <c r="F269" i="17"/>
  <c r="F261" i="17" s="1"/>
  <c r="F260" i="17" s="1"/>
  <c r="F250" i="17"/>
  <c r="F249" i="17" s="1"/>
  <c r="F248" i="17" s="1"/>
  <c r="F246" i="17"/>
  <c r="F245" i="17" s="1"/>
  <c r="F244" i="17" s="1"/>
  <c r="F216" i="17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G103" i="35"/>
  <c r="F103" i="35"/>
  <c r="F102" i="35" s="1"/>
  <c r="G93" i="35"/>
  <c r="G92" i="35" s="1"/>
  <c r="F93" i="35"/>
  <c r="G83" i="35"/>
  <c r="G82" i="35" s="1"/>
  <c r="F83" i="35"/>
  <c r="F82" i="35" s="1"/>
  <c r="G236" i="35"/>
  <c r="G235" i="35" s="1"/>
  <c r="G234" i="35" s="1"/>
  <c r="G224" i="35"/>
  <c r="G223" i="35" s="1"/>
  <c r="G221" i="35"/>
  <c r="G220" i="35" s="1"/>
  <c r="G216" i="35"/>
  <c r="G215" i="35" s="1"/>
  <c r="G203" i="35"/>
  <c r="G202" i="35" s="1"/>
  <c r="G201" i="35" s="1"/>
  <c r="G199" i="35"/>
  <c r="G198" i="35" s="1"/>
  <c r="G197" i="35" s="1"/>
  <c r="G195" i="35"/>
  <c r="G193" i="35" s="1"/>
  <c r="G191" i="35"/>
  <c r="G190" i="35" s="1"/>
  <c r="G188" i="35"/>
  <c r="G187" i="35" s="1"/>
  <c r="G184" i="35"/>
  <c r="G183" i="35" s="1"/>
  <c r="G181" i="35"/>
  <c r="G180" i="35" s="1"/>
  <c r="G177" i="35"/>
  <c r="G176" i="35" s="1"/>
  <c r="G174" i="35"/>
  <c r="G172" i="35"/>
  <c r="G171" i="35" s="1"/>
  <c r="G169" i="35"/>
  <c r="G168" i="35" s="1"/>
  <c r="G165" i="35"/>
  <c r="G164" i="35" s="1"/>
  <c r="G162" i="35"/>
  <c r="G161" i="35" s="1"/>
  <c r="G157" i="35"/>
  <c r="G156" i="35" s="1"/>
  <c r="G154" i="35"/>
  <c r="G153" i="35" s="1"/>
  <c r="G150" i="35"/>
  <c r="G149" i="35" s="1"/>
  <c r="G147" i="35"/>
  <c r="G146" i="35" s="1"/>
  <c r="G144" i="35"/>
  <c r="G143" i="35" s="1"/>
  <c r="G139" i="35"/>
  <c r="G136" i="35"/>
  <c r="G135" i="35" s="1"/>
  <c r="G132" i="35"/>
  <c r="G131" i="35" s="1"/>
  <c r="G124" i="35"/>
  <c r="G122" i="35" s="1"/>
  <c r="G119" i="35"/>
  <c r="G118" i="35" s="1"/>
  <c r="G117" i="35" s="1"/>
  <c r="G116" i="35" s="1"/>
  <c r="G114" i="35"/>
  <c r="G112" i="35" s="1"/>
  <c r="G110" i="35"/>
  <c r="G108" i="35" s="1"/>
  <c r="G106" i="35"/>
  <c r="G105" i="35" s="1"/>
  <c r="G102" i="35"/>
  <c r="G100" i="35"/>
  <c r="G99" i="35" s="1"/>
  <c r="G96" i="35"/>
  <c r="G95" i="35" s="1"/>
  <c r="G90" i="35"/>
  <c r="G89" i="35" s="1"/>
  <c r="G86" i="35"/>
  <c r="G85" i="35" s="1"/>
  <c r="G78" i="35"/>
  <c r="G76" i="35" s="1"/>
  <c r="G74" i="35"/>
  <c r="G73" i="35" s="1"/>
  <c r="G72" i="35" s="1"/>
  <c r="G66" i="35" s="1"/>
  <c r="G70" i="35"/>
  <c r="G69" i="35" s="1"/>
  <c r="G68" i="35" s="1"/>
  <c r="G64" i="35"/>
  <c r="G63" i="35" s="1"/>
  <c r="G61" i="35"/>
  <c r="G60" i="35" s="1"/>
  <c r="G59" i="35" s="1"/>
  <c r="G57" i="35"/>
  <c r="G56" i="35" s="1"/>
  <c r="G55" i="35" s="1"/>
  <c r="G52" i="35"/>
  <c r="G51" i="35" s="1"/>
  <c r="G50" i="35" s="1"/>
  <c r="G48" i="35"/>
  <c r="G47" i="35" s="1"/>
  <c r="G46" i="35" s="1"/>
  <c r="G44" i="35"/>
  <c r="G43" i="35" s="1"/>
  <c r="G42" i="35" s="1"/>
  <c r="G40" i="35"/>
  <c r="G38" i="35"/>
  <c r="G35" i="35"/>
  <c r="G34" i="35" s="1"/>
  <c r="G32" i="35"/>
  <c r="G31" i="35" s="1"/>
  <c r="G19" i="35"/>
  <c r="G18" i="35" s="1"/>
  <c r="G17" i="35" s="1"/>
  <c r="G16" i="35" s="1"/>
  <c r="G15" i="35" s="1"/>
  <c r="F236" i="35"/>
  <c r="F235" i="35" s="1"/>
  <c r="F234" i="35" s="1"/>
  <c r="F224" i="35"/>
  <c r="F223" i="35" s="1"/>
  <c r="F221" i="35"/>
  <c r="F220" i="35" s="1"/>
  <c r="F216" i="35"/>
  <c r="F215" i="35" s="1"/>
  <c r="F203" i="35"/>
  <c r="F202" i="35" s="1"/>
  <c r="F201" i="35" s="1"/>
  <c r="F199" i="35"/>
  <c r="F198" i="35" s="1"/>
  <c r="F197" i="35" s="1"/>
  <c r="F195" i="35"/>
  <c r="F193" i="35" s="1"/>
  <c r="F191" i="35"/>
  <c r="F190" i="35" s="1"/>
  <c r="F188" i="35"/>
  <c r="F187" i="35" s="1"/>
  <c r="F184" i="35"/>
  <c r="F183" i="35" s="1"/>
  <c r="F181" i="35"/>
  <c r="F180" i="35" s="1"/>
  <c r="F177" i="35"/>
  <c r="F176" i="35" s="1"/>
  <c r="F174" i="35"/>
  <c r="F172" i="35"/>
  <c r="F169" i="35"/>
  <c r="F168" i="35" s="1"/>
  <c r="F165" i="35"/>
  <c r="F164" i="35" s="1"/>
  <c r="F162" i="35"/>
  <c r="F161" i="35" s="1"/>
  <c r="F157" i="35"/>
  <c r="F156" i="35" s="1"/>
  <c r="F154" i="35"/>
  <c r="F153" i="35" s="1"/>
  <c r="F150" i="35"/>
  <c r="F149" i="35" s="1"/>
  <c r="F147" i="35"/>
  <c r="F146" i="35" s="1"/>
  <c r="F144" i="35"/>
  <c r="F143" i="35" s="1"/>
  <c r="F139" i="35"/>
  <c r="F136" i="35"/>
  <c r="F135" i="35" s="1"/>
  <c r="F132" i="35"/>
  <c r="F131" i="35" s="1"/>
  <c r="F124" i="35"/>
  <c r="F122" i="35" s="1"/>
  <c r="F119" i="35"/>
  <c r="F118" i="35" s="1"/>
  <c r="F117" i="35" s="1"/>
  <c r="F116" i="35" s="1"/>
  <c r="F114" i="35"/>
  <c r="F112" i="35" s="1"/>
  <c r="F110" i="35"/>
  <c r="F109" i="35" s="1"/>
  <c r="F106" i="35"/>
  <c r="F105" i="35" s="1"/>
  <c r="F100" i="35"/>
  <c r="F99" i="35" s="1"/>
  <c r="F96" i="35"/>
  <c r="F95" i="35" s="1"/>
  <c r="F92" i="35"/>
  <c r="F90" i="35"/>
  <c r="F89" i="35" s="1"/>
  <c r="F86" i="35"/>
  <c r="F85" i="35" s="1"/>
  <c r="F78" i="35"/>
  <c r="F77" i="35" s="1"/>
  <c r="F74" i="35"/>
  <c r="F73" i="35" s="1"/>
  <c r="F72" i="35" s="1"/>
  <c r="F66" i="35" s="1"/>
  <c r="F70" i="35"/>
  <c r="F69" i="35" s="1"/>
  <c r="F68" i="35" s="1"/>
  <c r="F64" i="35"/>
  <c r="F63" i="35" s="1"/>
  <c r="F61" i="35"/>
  <c r="F60" i="35" s="1"/>
  <c r="F59" i="35" s="1"/>
  <c r="F57" i="35"/>
  <c r="F56" i="35" s="1"/>
  <c r="F55" i="35" s="1"/>
  <c r="F52" i="35"/>
  <c r="F51" i="35" s="1"/>
  <c r="F50" i="35" s="1"/>
  <c r="F48" i="35"/>
  <c r="F47" i="35" s="1"/>
  <c r="F46" i="35" s="1"/>
  <c r="F44" i="35"/>
  <c r="F43" i="35" s="1"/>
  <c r="F42" i="35" s="1"/>
  <c r="F40" i="35"/>
  <c r="F38" i="35"/>
  <c r="F35" i="35"/>
  <c r="F34" i="35" s="1"/>
  <c r="F32" i="35"/>
  <c r="F31" i="35" s="1"/>
  <c r="F19" i="35"/>
  <c r="F18" i="35" s="1"/>
  <c r="F17" i="35" s="1"/>
  <c r="F16" i="35" s="1"/>
  <c r="F15" i="35" s="1"/>
  <c r="E236" i="35"/>
  <c r="E235" i="35" s="1"/>
  <c r="E234" i="35" s="1"/>
  <c r="E224" i="35"/>
  <c r="E223" i="35" s="1"/>
  <c r="E221" i="35"/>
  <c r="E220" i="35" s="1"/>
  <c r="E216" i="35"/>
  <c r="E215" i="35" s="1"/>
  <c r="E211" i="35" s="1"/>
  <c r="E210" i="35" s="1"/>
  <c r="E203" i="35"/>
  <c r="E202" i="35" s="1"/>
  <c r="E201" i="35" s="1"/>
  <c r="E199" i="35"/>
  <c r="E198" i="35" s="1"/>
  <c r="E197" i="35" s="1"/>
  <c r="E195" i="35"/>
  <c r="E193" i="35" s="1"/>
  <c r="E191" i="35"/>
  <c r="E190" i="35" s="1"/>
  <c r="E188" i="35"/>
  <c r="E187" i="35" s="1"/>
  <c r="E184" i="35"/>
  <c r="E183" i="35" s="1"/>
  <c r="E181" i="35"/>
  <c r="E180" i="35" s="1"/>
  <c r="E177" i="35"/>
  <c r="E176" i="35" s="1"/>
  <c r="E174" i="35"/>
  <c r="E172" i="35"/>
  <c r="E169" i="35"/>
  <c r="E168" i="35" s="1"/>
  <c r="E165" i="35"/>
  <c r="E164" i="35" s="1"/>
  <c r="E162" i="35"/>
  <c r="E161" i="35" s="1"/>
  <c r="E157" i="35"/>
  <c r="E156" i="35" s="1"/>
  <c r="E154" i="35"/>
  <c r="E153" i="35" s="1"/>
  <c r="E150" i="35"/>
  <c r="E149" i="35" s="1"/>
  <c r="E147" i="35"/>
  <c r="E146" i="35" s="1"/>
  <c r="E144" i="35"/>
  <c r="E143" i="35" s="1"/>
  <c r="E139" i="35"/>
  <c r="E136" i="35"/>
  <c r="E135" i="35" s="1"/>
  <c r="E132" i="35"/>
  <c r="E131" i="35" s="1"/>
  <c r="E124" i="35"/>
  <c r="E123" i="35" s="1"/>
  <c r="E119" i="35"/>
  <c r="E118" i="35" s="1"/>
  <c r="E117" i="35" s="1"/>
  <c r="E116" i="35" s="1"/>
  <c r="E114" i="35"/>
  <c r="E113" i="35" s="1"/>
  <c r="E110" i="35"/>
  <c r="E108" i="35" s="1"/>
  <c r="E106" i="35"/>
  <c r="E105" i="35" s="1"/>
  <c r="E103" i="35"/>
  <c r="E102" i="35" s="1"/>
  <c r="E100" i="35"/>
  <c r="E98" i="35" s="1"/>
  <c r="E96" i="35"/>
  <c r="E95" i="35" s="1"/>
  <c r="E93" i="35"/>
  <c r="E92" i="35" s="1"/>
  <c r="E90" i="35"/>
  <c r="E89" i="35" s="1"/>
  <c r="E86" i="35"/>
  <c r="E85" i="35" s="1"/>
  <c r="E83" i="35"/>
  <c r="E82" i="35" s="1"/>
  <c r="E78" i="35"/>
  <c r="E76" i="35" s="1"/>
  <c r="E74" i="35"/>
  <c r="E73" i="35" s="1"/>
  <c r="E72" i="35" s="1"/>
  <c r="E67" i="35" s="1"/>
  <c r="E66" i="35" s="1"/>
  <c r="E70" i="35"/>
  <c r="E69" i="35" s="1"/>
  <c r="E68" i="35" s="1"/>
  <c r="E64" i="35"/>
  <c r="E63" i="35" s="1"/>
  <c r="E61" i="35"/>
  <c r="E60" i="35" s="1"/>
  <c r="E59" i="35" s="1"/>
  <c r="E57" i="35"/>
  <c r="E56" i="35" s="1"/>
  <c r="E55" i="35" s="1"/>
  <c r="E52" i="35"/>
  <c r="E51" i="35" s="1"/>
  <c r="E50" i="35" s="1"/>
  <c r="E48" i="35"/>
  <c r="E47" i="35" s="1"/>
  <c r="E46" i="35" s="1"/>
  <c r="E44" i="35"/>
  <c r="E43" i="35" s="1"/>
  <c r="E42" i="35" s="1"/>
  <c r="E40" i="35"/>
  <c r="E38" i="35"/>
  <c r="E35" i="35"/>
  <c r="E34" i="35" s="1"/>
  <c r="E32" i="35"/>
  <c r="E31" i="35" s="1"/>
  <c r="E19" i="35"/>
  <c r="E18" i="35" s="1"/>
  <c r="E17" i="35" s="1"/>
  <c r="E16" i="35" s="1"/>
  <c r="E15" i="35" s="1"/>
  <c r="G54" i="35" l="1"/>
  <c r="F54" i="35"/>
  <c r="F142" i="17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273" i="17"/>
  <c r="F272" i="17" s="1"/>
  <c r="F259" i="17" s="1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E138" i="35"/>
  <c r="E134" i="35" s="1"/>
  <c r="E126" i="35"/>
  <c r="G138" i="35"/>
  <c r="G81" i="35"/>
  <c r="G80" i="35" s="1"/>
  <c r="F138" i="35"/>
  <c r="E88" i="35"/>
  <c r="F76" i="35"/>
  <c r="F81" i="35"/>
  <c r="F80" i="35" s="1"/>
  <c r="F219" i="35"/>
  <c r="F218" i="35" s="1"/>
  <c r="F209" i="35" s="1"/>
  <c r="G37" i="35"/>
  <c r="G30" i="35" s="1"/>
  <c r="E37" i="35"/>
  <c r="E77" i="35"/>
  <c r="E112" i="35"/>
  <c r="E122" i="35"/>
  <c r="F14" i="35"/>
  <c r="F171" i="35"/>
  <c r="F167" i="35" s="1"/>
  <c r="G77" i="35"/>
  <c r="F179" i="35"/>
  <c r="E152" i="35"/>
  <c r="F130" i="35"/>
  <c r="G134" i="35"/>
  <c r="G179" i="35"/>
  <c r="E14" i="35"/>
  <c r="E130" i="35"/>
  <c r="E160" i="35"/>
  <c r="E171" i="35"/>
  <c r="E167" i="35" s="1"/>
  <c r="E219" i="35"/>
  <c r="F37" i="35"/>
  <c r="F30" i="35" s="1"/>
  <c r="G167" i="35"/>
  <c r="G106" i="17"/>
  <c r="H141" i="17"/>
  <c r="H139" i="17"/>
  <c r="H140" i="17"/>
  <c r="G140" i="17"/>
  <c r="G141" i="17"/>
  <c r="G139" i="17"/>
  <c r="H227" i="17"/>
  <c r="H225" i="17" s="1"/>
  <c r="H224" i="17" s="1"/>
  <c r="H259" i="17"/>
  <c r="H258" i="17" s="1"/>
  <c r="H257" i="17" s="1"/>
  <c r="G12" i="17"/>
  <c r="G227" i="17"/>
  <c r="G225" i="17" s="1"/>
  <c r="G224" i="17" s="1"/>
  <c r="G259" i="17"/>
  <c r="G258" i="17" s="1"/>
  <c r="G257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121" i="17" s="1"/>
  <c r="F279" i="17"/>
  <c r="F228" i="17"/>
  <c r="F188" i="17"/>
  <c r="F70" i="17"/>
  <c r="F243" i="17"/>
  <c r="F242" i="17" s="1"/>
  <c r="F241" i="17" s="1"/>
  <c r="F68" i="17"/>
  <c r="F59" i="17" s="1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215" i="17"/>
  <c r="F214" i="17" s="1"/>
  <c r="F213" i="17" s="1"/>
  <c r="F177" i="17" s="1"/>
  <c r="F295" i="17"/>
  <c r="F294" i="17" s="1"/>
  <c r="F293" i="17" s="1"/>
  <c r="F292" i="17" s="1"/>
  <c r="F291" i="17" s="1"/>
  <c r="F290" i="17" s="1"/>
  <c r="F78" i="17"/>
  <c r="F123" i="17"/>
  <c r="F194" i="35"/>
  <c r="G194" i="35"/>
  <c r="E186" i="35"/>
  <c r="F134" i="35"/>
  <c r="F123" i="35"/>
  <c r="E109" i="35"/>
  <c r="F113" i="35"/>
  <c r="E81" i="35"/>
  <c r="E80" i="35" s="1"/>
  <c r="F98" i="35"/>
  <c r="G98" i="35"/>
  <c r="E99" i="35"/>
  <c r="G88" i="35"/>
  <c r="F88" i="35"/>
  <c r="G152" i="35"/>
  <c r="G186" i="35"/>
  <c r="G219" i="35"/>
  <c r="G130" i="35"/>
  <c r="G121" i="35" s="1"/>
  <c r="G14" i="35"/>
  <c r="G160" i="35"/>
  <c r="G109" i="35"/>
  <c r="G113" i="35"/>
  <c r="G123" i="35"/>
  <c r="F160" i="35"/>
  <c r="F186" i="35"/>
  <c r="F152" i="35"/>
  <c r="F108" i="35"/>
  <c r="E30" i="35"/>
  <c r="E218" i="35"/>
  <c r="E209" i="35" s="1"/>
  <c r="E54" i="35"/>
  <c r="E179" i="35"/>
  <c r="E194" i="35"/>
  <c r="G208" i="32"/>
  <c r="F208" i="32"/>
  <c r="G207" i="32"/>
  <c r="F207" i="32"/>
  <c r="E207" i="32"/>
  <c r="E206" i="32" s="1"/>
  <c r="E205" i="32" s="1"/>
  <c r="G204" i="32"/>
  <c r="F204" i="32"/>
  <c r="G203" i="32"/>
  <c r="F203" i="32"/>
  <c r="E203" i="32"/>
  <c r="E202" i="32" s="1"/>
  <c r="E201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G105" i="17" l="1"/>
  <c r="H105" i="17"/>
  <c r="H106" i="17"/>
  <c r="F139" i="17"/>
  <c r="G159" i="35"/>
  <c r="F159" i="35"/>
  <c r="G218" i="35"/>
  <c r="G209" i="35" s="1"/>
  <c r="F120" i="17"/>
  <c r="F113" i="17" s="1"/>
  <c r="F112" i="17" s="1"/>
  <c r="F121" i="35"/>
  <c r="F258" i="17"/>
  <c r="F257" i="17" s="1"/>
  <c r="H11" i="17"/>
  <c r="H61" i="17"/>
  <c r="H59" i="17" s="1"/>
  <c r="E159" i="35"/>
  <c r="E121" i="35"/>
  <c r="G61" i="17"/>
  <c r="G59" i="17" s="1"/>
  <c r="G305" i="17" s="1"/>
  <c r="H305" i="17"/>
  <c r="G11" i="17"/>
  <c r="F227" i="17"/>
  <c r="F224" i="17" s="1"/>
  <c r="F223" i="17" s="1"/>
  <c r="F222" i="17" s="1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06" i="17" l="1"/>
  <c r="F105" i="17"/>
  <c r="F29" i="35"/>
  <c r="F238" i="35" s="1"/>
  <c r="F152" i="17"/>
  <c r="F151" i="17" s="1"/>
  <c r="F150" i="17" s="1"/>
  <c r="F305" i="17" s="1"/>
  <c r="F11" i="17" s="1"/>
  <c r="F107" i="17"/>
  <c r="E29" i="35"/>
  <c r="E238" i="35" s="1"/>
  <c r="G29" i="35"/>
  <c r="G238" i="35" s="1"/>
  <c r="E112" i="32"/>
  <c r="E103" i="32"/>
  <c r="E87" i="32"/>
  <c r="E86" i="32" s="1"/>
  <c r="E85" i="32" s="1"/>
  <c r="E74" i="32"/>
  <c r="E73" i="32" s="1"/>
  <c r="E72" i="32" s="1"/>
  <c r="G73" i="32"/>
  <c r="F73" i="32"/>
  <c r="E240" i="32"/>
  <c r="E239" i="32" s="1"/>
  <c r="E238" i="32" s="1"/>
  <c r="E228" i="32"/>
  <c r="E227" i="32" s="1"/>
  <c r="E225" i="32"/>
  <c r="E224" i="32" s="1"/>
  <c r="E220" i="32"/>
  <c r="E219" i="32" s="1"/>
  <c r="E199" i="32"/>
  <c r="E197" i="32" s="1"/>
  <c r="E195" i="32"/>
  <c r="E194" i="32" s="1"/>
  <c r="E192" i="32"/>
  <c r="E191" i="32" s="1"/>
  <c r="E188" i="32"/>
  <c r="E187" i="32" s="1"/>
  <c r="E185" i="32"/>
  <c r="E184" i="32" s="1"/>
  <c r="E183" i="32" s="1"/>
  <c r="E181" i="32"/>
  <c r="E180" i="32" s="1"/>
  <c r="E178" i="32"/>
  <c r="E176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34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3" i="32"/>
  <c r="E222" i="32" s="1"/>
  <c r="E213" i="32" s="1"/>
  <c r="E61" i="32"/>
  <c r="E60" i="32" s="1"/>
  <c r="E56" i="32" s="1"/>
  <c r="E13" i="32"/>
  <c r="E190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E198" i="32"/>
  <c r="E34" i="3" l="1"/>
  <c r="D34" i="3"/>
  <c r="E32" i="3"/>
  <c r="D32" i="3"/>
  <c r="E29" i="3"/>
  <c r="D29" i="3"/>
  <c r="E23" i="3"/>
  <c r="D23" i="3"/>
  <c r="E20" i="3"/>
  <c r="D20" i="3"/>
  <c r="E18" i="3"/>
  <c r="E38" i="3" s="1"/>
  <c r="C34" i="3"/>
  <c r="C32" i="3"/>
  <c r="C29" i="3"/>
  <c r="C26" i="3"/>
  <c r="C23" i="3"/>
  <c r="C20" i="3"/>
  <c r="C18" i="3"/>
  <c r="C11" i="3"/>
  <c r="C32" i="33"/>
  <c r="C29" i="33"/>
  <c r="E26" i="33"/>
  <c r="D26" i="33"/>
  <c r="E29" i="33"/>
  <c r="D29" i="33"/>
  <c r="C23" i="33"/>
  <c r="D38" i="3" l="1"/>
  <c r="C38" i="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E24" i="2" l="1"/>
  <c r="E12" i="2"/>
  <c r="E11" i="2" s="1"/>
  <c r="C49" i="2"/>
  <c r="C48" i="2" s="1"/>
  <c r="E57" i="2"/>
  <c r="E56" i="2" s="1"/>
  <c r="D57" i="2"/>
  <c r="D56" i="2" s="1"/>
  <c r="C56" i="2"/>
  <c r="C63" i="34"/>
  <c r="C62" i="34" s="1"/>
  <c r="E62" i="34"/>
  <c r="D62" i="34"/>
  <c r="E14" i="2"/>
  <c r="E20" i="2"/>
  <c r="E29" i="2"/>
  <c r="D29" i="2"/>
  <c r="E32" i="2"/>
  <c r="E31" i="2" s="1"/>
  <c r="E45" i="2"/>
  <c r="E49" i="2"/>
  <c r="E48" i="2" s="1"/>
  <c r="E54" i="2"/>
  <c r="E51" i="2" s="1"/>
  <c r="D49" i="2"/>
  <c r="D48" i="2" s="1"/>
  <c r="D54" i="2"/>
  <c r="D51" i="2" s="1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5" i="34"/>
  <c r="C54" i="34" s="1"/>
  <c r="C60" i="34"/>
  <c r="C57" i="34" s="1"/>
  <c r="D60" i="34"/>
  <c r="D57" i="34" s="1"/>
  <c r="D49" i="34" s="1"/>
  <c r="D48" i="34" s="1"/>
  <c r="E60" i="34"/>
  <c r="E57" i="34" s="1"/>
  <c r="E49" i="34" s="1"/>
  <c r="E48" i="34" s="1"/>
  <c r="C18" i="33"/>
  <c r="D14" i="2"/>
  <c r="D25" i="34" l="1"/>
  <c r="D10" i="34"/>
  <c r="D65" i="34" s="1"/>
  <c r="E25" i="34"/>
  <c r="E44" i="2"/>
  <c r="E43" i="2" s="1"/>
  <c r="C49" i="34"/>
  <c r="C48" i="34" s="1"/>
  <c r="E28" i="2"/>
  <c r="E23" i="2" s="1"/>
  <c r="E10" i="2" s="1"/>
  <c r="C25" i="34"/>
  <c r="C10" i="34" s="1"/>
  <c r="E10" i="34"/>
  <c r="E65" i="34" s="1"/>
  <c r="E34" i="33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D12" i="2"/>
  <c r="D11" i="2" s="1"/>
  <c r="D32" i="2"/>
  <c r="D31" i="2" s="1"/>
  <c r="D28" i="2" s="1"/>
  <c r="C33" i="2"/>
  <c r="C32" i="2" s="1"/>
  <c r="C31" i="2" s="1"/>
  <c r="C29" i="2"/>
  <c r="C25" i="2"/>
  <c r="C12" i="2"/>
  <c r="C11" i="2" s="1"/>
  <c r="G57" i="32" l="1"/>
  <c r="F129" i="32"/>
  <c r="F96" i="32"/>
  <c r="F26" i="32"/>
  <c r="F143" i="32"/>
  <c r="F106" i="32"/>
  <c r="F11" i="32"/>
  <c r="G11" i="32"/>
  <c r="F85" i="32"/>
  <c r="G26" i="32"/>
  <c r="E59" i="2"/>
  <c r="C65" i="34"/>
  <c r="E38" i="33"/>
  <c r="D38" i="33"/>
  <c r="G173" i="32" l="1"/>
  <c r="F173" i="32"/>
  <c r="C28" i="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54" i="2"/>
  <c r="C51" i="2" s="1"/>
  <c r="D45" i="2"/>
  <c r="C45" i="2"/>
  <c r="C38" i="5" l="1"/>
  <c r="D37" i="5" s="1"/>
  <c r="C37" i="5" s="1"/>
  <c r="D12" i="5"/>
  <c r="C12" i="5" s="1"/>
  <c r="D11" i="5" s="1"/>
  <c r="D15" i="5"/>
  <c r="D24" i="2"/>
  <c r="C24" i="2"/>
  <c r="C23" i="2" s="1"/>
  <c r="C14" i="2"/>
  <c r="E31" i="24"/>
  <c r="D31" i="24"/>
  <c r="C31" i="24"/>
  <c r="D23" i="2" l="1"/>
  <c r="D10" i="2" s="1"/>
  <c r="C10" i="2"/>
  <c r="C11" i="5"/>
  <c r="C49" i="5" s="1"/>
  <c r="D49" i="5"/>
  <c r="D44" i="2"/>
  <c r="C44" i="2" l="1"/>
  <c r="D43" i="2"/>
  <c r="C43" i="2" l="1"/>
  <c r="D59" i="2"/>
  <c r="C59" i="2" l="1"/>
  <c r="E30" i="32"/>
  <c r="E242" i="32" s="1"/>
  <c r="H178" i="36"/>
  <c r="H225" i="36" s="1"/>
  <c r="H11" i="36" s="1"/>
</calcChain>
</file>

<file path=xl/sharedStrings.xml><?xml version="1.0" encoding="utf-8"?>
<sst xmlns="http://schemas.openxmlformats.org/spreadsheetml/2006/main" count="4496" uniqueCount="761">
  <si>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</si>
  <si>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</si>
  <si>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</si>
  <si>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</si>
  <si>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</si>
  <si>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</si>
  <si>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</si>
  <si>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</si>
  <si>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</si>
  <si>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</si>
  <si>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</si>
  <si>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</si>
  <si>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</si>
  <si>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</si>
  <si>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</si>
  <si>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</si>
  <si>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</si>
  <si>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</si>
  <si>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</si>
  <si>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</si>
  <si>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</si>
  <si>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</si>
  <si>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</si>
  <si>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</si>
  <si>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</si>
  <si>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</si>
  <si>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</si>
  <si>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</si>
  <si>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</si>
  <si>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</si>
  <si>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</si>
  <si>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</si>
  <si>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</si>
  <si>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</si>
  <si>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</si>
  <si>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</si>
  <si>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</si>
  <si>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</si>
  <si>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</si>
  <si>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</si>
  <si>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</si>
  <si>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</si>
  <si>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</si>
  <si>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</si>
  <si>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</si>
  <si>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</si>
  <si>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</si>
  <si>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</si>
  <si>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</si>
  <si>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</si>
  <si>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</si>
  <si>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</si>
  <si>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</si>
  <si>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</si>
  <si>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</si>
  <si>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</si>
  <si>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</si>
  <si>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</si>
  <si>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</si>
  <si>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</si>
  <si>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</si>
  <si>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</si>
  <si>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</si>
  <si>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</si>
  <si>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</si>
  <si>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</si>
  <si>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</si>
  <si>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</si>
  <si>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</si>
  <si>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</si>
  <si>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</si>
  <si>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</si>
  <si>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</si>
  <si>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</si>
  <si>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</si>
  <si>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</si>
  <si>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</si>
  <si>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</si>
  <si>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</si>
  <si>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</si>
  <si>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</si>
  <si>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</si>
  <si>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</si>
  <si>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</si>
  <si>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</si>
  <si>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</si>
  <si>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</si>
  <si>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</si>
  <si>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</si>
  <si>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</si>
  <si>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</si>
  <si>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</si>
  <si>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</si>
  <si>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</si>
  <si>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</si>
  <si>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</si>
  <si>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</si>
  <si>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</si>
  <si>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</si>
  <si>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</si>
  <si>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</si>
  <si>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</si>
  <si>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</si>
  <si>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</si>
  <si>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</si>
  <si>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</si>
  <si>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</si>
  <si>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</si>
  <si>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</si>
  <si>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</si>
  <si>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</si>
  <si>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</si>
  <si>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</si>
  <si>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</si>
  <si>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</si>
  <si>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</si>
  <si>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</si>
  <si>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</si>
  <si>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</si>
  <si>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</si>
  <si>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</si>
  <si>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</si>
  <si>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</si>
  <si>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</si>
  <si>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</si>
  <si>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</si>
  <si>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</si>
  <si>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</si>
  <si>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</si>
  <si>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</si>
  <si>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</si>
  <si>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</si>
  <si>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</si>
  <si>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</si>
  <si>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</si>
  <si>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</si>
  <si>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</si>
  <si>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</si>
  <si>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</si>
  <si>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</si>
  <si>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</si>
  <si>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</si>
  <si>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</si>
  <si>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</si>
  <si>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</si>
  <si>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</si>
  <si>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</si>
  <si>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</si>
  <si>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</si>
  <si>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</si>
  <si>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</si>
  <si>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</si>
  <si>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</si>
  <si>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</si>
  <si>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</si>
  <si>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</si>
  <si>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</si>
  <si>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</si>
  <si>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</si>
  <si>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</si>
  <si>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</si>
  <si>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</si>
  <si>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</si>
  <si>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</si>
  <si>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</si>
  <si>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</si>
  <si>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</si>
  <si>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</si>
  <si>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</si>
  <si>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</si>
  <si>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</si>
  <si>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</si>
  <si>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</si>
  <si>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</si>
  <si>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</si>
  <si>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</si>
  <si>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</si>
  <si>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</si>
  <si>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</si>
  <si>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</si>
  <si>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</si>
  <si>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</si>
  <si>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</si>
  <si>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</si>
  <si>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</si>
  <si>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</si>
  <si>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</si>
  <si>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</si>
  <si>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</si>
  <si>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</si>
  <si>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</si>
  <si>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</si>
  <si>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</si>
  <si>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</si>
  <si>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</si>
  <si>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</si>
  <si>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</si>
  <si>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</si>
  <si>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</si>
  <si>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</si>
  <si>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</si>
  <si>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</si>
  <si>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</si>
  <si>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</si>
  <si>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</si>
  <si>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</si>
  <si>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</si>
  <si>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</si>
  <si>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</si>
  <si>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</si>
  <si>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</si>
  <si>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</si>
  <si>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</si>
  <si>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</si>
  <si>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</si>
  <si>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</si>
  <si>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</si>
  <si>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</si>
  <si>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</si>
  <si>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</si>
  <si>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</si>
  <si>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</si>
  <si>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</si>
  <si>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</si>
  <si>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</si>
  <si>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</si>
  <si>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</si>
  <si>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</si>
  <si>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</si>
  <si>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</si>
  <si>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</si>
  <si>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</si>
  <si>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</si>
  <si>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</si>
  <si>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</si>
  <si>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</si>
  <si>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</si>
  <si>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</si>
  <si>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</si>
  <si>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</si>
  <si>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</si>
  <si>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</si>
  <si>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</si>
  <si>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</si>
  <si>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</si>
  <si>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</si>
  <si>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</si>
  <si>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</si>
  <si>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</si>
  <si>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</si>
  <si>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</si>
  <si>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</si>
  <si>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</si>
  <si>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</si>
  <si>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</si>
  <si>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</si>
  <si>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</si>
  <si>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</si>
  <si>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</si>
  <si>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</si>
  <si>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</si>
  <si>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</si>
  <si>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</si>
  <si>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</si>
  <si>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</si>
  <si>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</si>
  <si>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</si>
  <si>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</si>
  <si>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</si>
  <si>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</si>
  <si>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</si>
  <si>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</si>
  <si>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</si>
  <si>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</si>
  <si>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</si>
  <si>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</si>
  <si>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</si>
  <si>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</si>
  <si>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</si>
  <si>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</si>
  <si>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Объем привлечения  </t>
  </si>
  <si>
    <t xml:space="preserve">Объем погашения </t>
  </si>
  <si>
    <t>Объем заимствований всего</t>
  </si>
  <si>
    <t>в том числе</t>
  </si>
  <si>
    <t xml:space="preserve">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</si>
  <si>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</si>
  <si>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</si>
  <si>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</si>
  <si>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</si>
  <si>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</si>
  <si>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</si>
  <si>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</si>
  <si>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</si>
  <si>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</si>
  <si>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</si>
  <si>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</si>
  <si>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</si>
  <si>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</si>
  <si>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</si>
  <si>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</si>
  <si>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</si>
  <si>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</si>
  <si>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</si>
  <si>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</si>
  <si>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</si>
  <si>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</si>
  <si>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</si>
  <si>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</si>
  <si>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</si>
  <si>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</si>
  <si>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</si>
  <si>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</si>
  <si>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</si>
  <si>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</si>
  <si>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</si>
  <si>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</si>
  <si>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</si>
  <si>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</si>
  <si>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</si>
  <si>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</si>
  <si>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</si>
  <si>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</si>
  <si>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</si>
  <si>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</si>
  <si>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</si>
  <si>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</si>
  <si>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</si>
  <si>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</si>
  <si>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</si>
  <si>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</si>
  <si>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</si>
  <si>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</si>
  <si>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</si>
  <si>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</si>
  <si>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</si>
  <si>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</si>
  <si>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</si>
  <si>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</si>
  <si>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</si>
  <si>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</si>
  <si>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</si>
  <si>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</si>
  <si>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</si>
  <si>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</si>
  <si>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</si>
  <si>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</si>
  <si>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</si>
  <si>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</si>
  <si>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</si>
  <si>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</si>
  <si>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</si>
  <si>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</si>
  <si>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</si>
  <si>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</si>
  <si>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</si>
  <si>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</si>
  <si>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</si>
  <si>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</si>
  <si>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</si>
  <si>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</si>
  <si>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</si>
  <si>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</si>
  <si>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</si>
  <si>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</si>
  <si>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</si>
  <si>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</si>
  <si>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</si>
  <si>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</si>
  <si>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</si>
  <si>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</si>
  <si>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</si>
  <si>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</si>
  <si>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</si>
  <si>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</si>
  <si>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</si>
  <si>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</si>
  <si>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</si>
  <si>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</si>
  <si>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</si>
  <si>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</si>
  <si>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</si>
  <si>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</si>
  <si>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</si>
  <si>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</si>
  <si>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</si>
  <si>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</si>
  <si>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</si>
  <si>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</si>
  <si>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</si>
  <si>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</si>
  <si>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</si>
  <si>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</si>
  <si>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</si>
  <si>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</si>
  <si>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</si>
  <si>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</si>
  <si>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</si>
  <si>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</si>
  <si>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</si>
  <si>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</si>
  <si>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</si>
  <si>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</si>
  <si>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</si>
  <si>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</si>
  <si>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</si>
  <si>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</si>
  <si>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</si>
  <si>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</si>
  <si>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</si>
  <si>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</si>
  <si>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</si>
  <si>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</si>
  <si>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</si>
  <si>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</si>
  <si>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</si>
  <si>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</si>
  <si>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</si>
  <si>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</si>
  <si>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</si>
  <si>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</si>
  <si>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</si>
  <si>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</si>
  <si>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</si>
  <si>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</si>
  <si>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</si>
  <si>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</si>
  <si>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</si>
  <si>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</si>
  <si>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</si>
  <si>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</si>
  <si>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</si>
  <si>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</si>
  <si>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</si>
  <si>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</si>
  <si>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</si>
  <si>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</si>
  <si>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</si>
  <si>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</si>
  <si>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</si>
  <si>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</si>
  <si>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</si>
  <si>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</si>
  <si>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</si>
  <si>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</si>
  <si>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</si>
  <si>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</si>
  <si>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</si>
  <si>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</si>
  <si>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</si>
  <si>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</si>
  <si>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</si>
  <si>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</si>
  <si>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</si>
  <si>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</si>
  <si>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</si>
  <si>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</si>
  <si>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</si>
  <si>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</si>
  <si>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</si>
  <si>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</si>
  <si>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</si>
  <si>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</si>
  <si>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</si>
  <si>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</si>
  <si>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</si>
  <si>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</si>
  <si>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</si>
  <si>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</si>
  <si>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</si>
  <si>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</si>
  <si>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</si>
  <si>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</si>
  <si>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</si>
  <si>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</si>
  <si>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</si>
  <si>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</si>
  <si>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</si>
  <si>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</si>
  <si>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</si>
  <si>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</si>
  <si>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</si>
  <si>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</si>
  <si>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</si>
  <si>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</si>
  <si>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</si>
  <si>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</si>
  <si>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</si>
  <si>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</si>
  <si>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</si>
  <si>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</si>
  <si>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</si>
  <si>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</si>
  <si>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</si>
  <si>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</si>
  <si>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</si>
  <si>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</si>
  <si>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</si>
  <si>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</si>
  <si>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</si>
  <si>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</si>
  <si>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</si>
  <si>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</si>
  <si>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</si>
  <si>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</si>
  <si>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</si>
  <si>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</si>
  <si>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</si>
  <si>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</si>
  <si>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</si>
  <si>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</si>
  <si>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</si>
  <si>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</si>
  <si>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</si>
  <si>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</si>
  <si>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</si>
  <si>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</si>
  <si>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</si>
  <si>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</si>
  <si>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</si>
  <si>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</si>
  <si>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</si>
  <si>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</si>
  <si>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</si>
  <si>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</si>
  <si>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</si>
  <si>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</si>
  <si>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</si>
  <si>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</si>
  <si>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</si>
  <si>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</si>
  <si>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</si>
  <si>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</si>
  <si>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</si>
  <si>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</si>
  <si>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</si>
  <si>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</si>
  <si>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</si>
  <si>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</si>
  <si>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</si>
  <si>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</si>
  <si>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</si>
  <si>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</si>
  <si>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</si>
  <si>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</si>
  <si>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</si>
  <si>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</si>
  <si>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</si>
  <si>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</si>
  <si>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</si>
  <si>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</si>
  <si>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</si>
  <si>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</si>
  <si>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</si>
  <si>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</si>
  <si>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</si>
  <si>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</si>
  <si>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</si>
  <si>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</si>
  <si>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</si>
  <si>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</si>
  <si>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</si>
  <si>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</si>
  <si>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</si>
  <si>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</si>
  <si>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</si>
  <si>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</si>
  <si>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</si>
  <si>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</si>
  <si>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</si>
  <si>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</si>
  <si>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</si>
  <si>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</si>
  <si>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</si>
  <si>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</si>
  <si>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</si>
  <si>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</si>
  <si>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</si>
  <si>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</si>
  <si>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</si>
  <si>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</si>
  <si>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</si>
  <si>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</si>
  <si>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</si>
  <si>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</si>
  <si>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</si>
  <si>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</si>
  <si>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2 02 29999 10 0000 150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</si>
  <si>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</si>
  <si>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</si>
  <si>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</si>
  <si>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</si>
  <si>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</si>
  <si>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</si>
  <si>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</si>
  <si>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</si>
  <si>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</si>
  <si>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</si>
  <si>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</si>
  <si>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</si>
  <si>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</si>
  <si>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</si>
  <si>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</si>
  <si>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</si>
  <si>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</si>
  <si>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</si>
  <si>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>Сумма 2023 год</t>
  </si>
  <si>
    <t xml:space="preserve">                " О местном бюджете Бунбуйского муниципального образования </t>
  </si>
  <si>
    <t xml:space="preserve">                                                          " О местном бюджете Бунбуйского муниципального образования 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</si>
  <si>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</si>
  <si>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</si>
  <si>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</si>
  <si>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</si>
  <si>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" О местном бюджете Бунбуйского муниципального образования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</si>
  <si>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</si>
  <si>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</si>
  <si>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Государственные программы Иркутской области и муниципальные программы Бунбуйского муниципального образования</t>
  </si>
  <si>
    <t xml:space="preserve">                                                                                                                             на 2021 год и на плановый период 2022 и 2023 годов"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</si>
  <si>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</si>
  <si>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</si>
  <si>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</si>
  <si>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</si>
  <si>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</si>
  <si>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</si>
  <si>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</si>
  <si>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</si>
  <si>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</si>
  <si>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</si>
  <si>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</si>
  <si>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</si>
  <si>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</si>
  <si>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</si>
  <si>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</si>
  <si>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</si>
  <si>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</si>
  <si>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</si>
  <si>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</si>
  <si>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</si>
  <si>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                                                                                    " О местном бюджете Бунбуйского  муниципального образования</t>
  </si>
  <si>
    <t>Подпрограмма "Установка дорожных знаков, обустройство пешеходных переходов"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</si>
  <si>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</si>
  <si>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</si>
  <si>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</si>
  <si>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</si>
  <si>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</si>
  <si>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</si>
  <si>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</si>
  <si>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</si>
  <si>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</si>
  <si>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</si>
  <si>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</si>
  <si>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</si>
  <si>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</si>
  <si>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</si>
  <si>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</si>
  <si>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</si>
  <si>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</si>
  <si>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</si>
  <si>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</si>
  <si>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</si>
  <si>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</si>
  <si>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</si>
  <si>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Сумма, руб.             2023 год                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</si>
  <si>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</si>
  <si>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</si>
  <si>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                                                         "О местном бюджете Бунбуйского муниципального образования</t>
  </si>
  <si>
    <t>Объем муниципального долга на  01 января 2023 года</t>
  </si>
  <si>
    <t>Верхний предел муниципального долга на 01 января 2024 года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</si>
  <si>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</si>
  <si>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 xml:space="preserve">Сумма, руб.             2024 год                </t>
  </si>
  <si>
    <t>2023г</t>
  </si>
  <si>
    <t>2024г</t>
  </si>
  <si>
    <t>Объем муниципального долга на  01 января 2024 года</t>
  </si>
  <si>
    <t>Верхний предел муниципального долга на 01 января 2025 года</t>
  </si>
  <si>
    <t>Сумма 2024 год</t>
  </si>
  <si>
    <t>2024 год</t>
  </si>
  <si>
    <t xml:space="preserve"> 2 02 16001 10 0000 150</t>
  </si>
  <si>
    <t xml:space="preserve">Дотации бюджетам сельских поселений на выравнивание бюджетной обеспеченности из бюджетов мцниципальных районов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</si>
  <si>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</si>
  <si>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 на осуществление первичного воинского учета органами местного самоуправления поселений,муниципальных и городских округов</t>
  </si>
  <si>
    <t>Дотации бюджетам сельских поселений на выравнивание бюджетной обеспеченности из  бюджетов муниципальных районов</t>
  </si>
  <si>
    <t xml:space="preserve"> 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</si>
  <si>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</si>
  <si>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</si>
  <si>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</si>
  <si>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</si>
  <si>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</si>
  <si>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                                                      Приложение 10</t>
  </si>
  <si>
    <t>приложение 9</t>
  </si>
  <si>
    <t xml:space="preserve">                                                                         Приложение 8</t>
  </si>
  <si>
    <t xml:space="preserve">                                                                         Приложение 7</t>
  </si>
  <si>
    <t xml:space="preserve">                                                                   Приложение 6</t>
  </si>
  <si>
    <t xml:space="preserve">                                  Приложение 5</t>
  </si>
  <si>
    <t xml:space="preserve">                                                                                         Приложение 4</t>
  </si>
  <si>
    <t xml:space="preserve">                             Приложение 3  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</si>
  <si>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</si>
  <si>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</si>
  <si>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</si>
  <si>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субвенции на осуществление первичного воинского учета на территориях,где отсутствуют военные комиссариаты</t>
  </si>
  <si>
    <t>субвенции на осуществление первичного воинского учета на территориях, где отсутствуют военные комиссариаты</t>
  </si>
  <si>
    <t xml:space="preserve">                на 2023 год и на плановый период 2024 и 2025 годов"</t>
  </si>
  <si>
    <t>Сумма на 2023 год</t>
  </si>
  <si>
    <t xml:space="preserve">                                                                на 2023 год и на плановый период 2024 и 2025 годов"</t>
  </si>
  <si>
    <t>Сумма 2025 год</t>
  </si>
  <si>
    <t xml:space="preserve">                                   на 2023 год и на плановый период 2024 и 2025 годов.</t>
  </si>
  <si>
    <t>на 2023 год и на плановый период 2024 и 2025 годов.</t>
  </si>
  <si>
    <t xml:space="preserve">                                                                                                                             на 2023 год и на плановый период 2024 и 2025 годов"</t>
  </si>
  <si>
    <t>Сумма  на 2023 год</t>
  </si>
  <si>
    <t>на 2023 год  и на плановый период 2024 и 2025 годов"</t>
  </si>
  <si>
    <t>Подпрограмма "Государственная политика в сфере экономического развития Иркутской области</t>
  </si>
  <si>
    <t xml:space="preserve">Государственные программы Иркутской области  </t>
  </si>
  <si>
    <t>Государственная программа Иркутской области "Развитие культуры"</t>
  </si>
  <si>
    <t>Подпрограмма "Оказание финансовой поддержки муниципальным образованиям Ирктской области в сфере культуры и архивного дела"</t>
  </si>
  <si>
    <t>55 0 00 00000</t>
  </si>
  <si>
    <t>55 1 00 00000</t>
  </si>
  <si>
    <t>Основное мероприятие"Оказание финансовой поддержки муниципальным образованиям Иркутской области в сфере культуры и архивного дела"</t>
  </si>
  <si>
    <t>55 1 01 00000</t>
  </si>
  <si>
    <t>Расходы на   развитие и укрепление материально-технической базы муниципальных домов культуры</t>
  </si>
  <si>
    <t>55 1 01 R4670</t>
  </si>
  <si>
    <t>2025 год</t>
  </si>
  <si>
    <t xml:space="preserve">на 2023 год и на плановый период 2024 и 2025 годов" </t>
  </si>
  <si>
    <t xml:space="preserve">                                                                                                                                                на 2023 год и на плановый период 2024 и 2025 годов"</t>
  </si>
  <si>
    <t xml:space="preserve">Сумма, руб.             2025 год                </t>
  </si>
  <si>
    <t>Подпрограмма "Оказание финасовой поддержки муниципальным образованиям Иркутской области в сфере культуры и архзивного дела"</t>
  </si>
  <si>
    <t>Расходы на развитие и укрепление материально-технической базы муниципальных домов культуры</t>
  </si>
  <si>
    <t>55 01 R4670</t>
  </si>
  <si>
    <t>Государственная программа Иркутской области "Экономическое развитие и инновационная экономика"</t>
  </si>
  <si>
    <t>71 0 00 00000</t>
  </si>
  <si>
    <t>71 1 01 00000</t>
  </si>
  <si>
    <t>71 1 01 S2370</t>
  </si>
  <si>
    <t xml:space="preserve">           на 2023 год и на плановый период 2024 и 2025 годов"</t>
  </si>
  <si>
    <t>2025г</t>
  </si>
  <si>
    <t xml:space="preserve">                                                                                                                                                             на 2023 год и на плановый период 2024 и 2025 годов"                                   </t>
  </si>
  <si>
    <t>Программа внутренних заимствований Бунбуйского муниципального образования на 2023 год на плановый период 2024 и 2025 годов</t>
  </si>
  <si>
    <t>Объем муниципального долга на  01 января 2025 года</t>
  </si>
  <si>
    <t>Верхний предел муниципального долга на 01 января 2026 года</t>
  </si>
  <si>
    <t xml:space="preserve">ПРОГНОЗИРУЕМЫЕ ДОХОДЫ МЕСТНОГО БЮДЖЕТА БУНБУЙСКОГО МУНИЦИПАЛЬНОГО ОБРАЗОВАНИЯ НА 2021 ГОД ПО КЛАССИФИКАЦИИ ДОХОДОВ БЮДЖЕТОВ РФ </t>
  </si>
  <si>
    <t xml:space="preserve">ПРОГНОЗИРУЕМЫЕ ДОХОДЫ МЕСТНОГО БЮДЖЕТА БУНБУЙСКОГО МУНИЦИПАЛЬНОГО ОБРАЗОВАНИЯ НА ПЛАНОВЫЙ ПЕРИОД 2024 И 2025 ГОДОВ ПО КЛАССИФИКАЦИИ ДОХОДОВ БЮДЖЕТОВ РФ </t>
  </si>
  <si>
    <t>И ПОДРАЗДЕЛАМ КЛАССИФИКАЦИИ РАСХОДОВ МЕСТНОГО  БЮДЖЕТА БУНБУЙСКОГО МУНИЦИПАЛЬНОГО ОБРАЗОВАНИЯ НА 2023 ГОД.</t>
  </si>
  <si>
    <t>И ПОДРАЗДЕЛАМ КЛАССИФИКАЦИИ РАСХОДОВ МЕСТНОГО БЮДЖЕТА БУНБУЙСКОГО  МУНИЦИПАЛЬНОГО ОБРАЗОВАНИЯ НА  2024 И 2025 ГОДЫ.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</si>
  <si>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2023 ГОД.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</si>
  <si>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2024 и 2025 ГОДОВ</t>
  </si>
  <si>
    <r>
      <t xml:space="preserve">ВЕДОМСТВЕННАЯ СТРУКТУРА РАСХОДОВ МЕСТНОГО БЮДЖЕТА БУНБУЙСКОГО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</si>
  <si>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r>
      <t xml:space="preserve">ВЕДОМСТВЕННАЯ СТРУКТУРА РАСХОДОВ МЕСТНОГО БЮДЖЕТА БУНБУЙСКОГО МУНИЦИПАЛЬНОГО ОБРАЗОВАНИЯ НА 2024 И 2025 ГОДОВ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</si>
  <si>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к Решению Думы Бунбуйского МО от 28 .12.2022г № 19</t>
  </si>
  <si>
    <t xml:space="preserve">     к Решению Думы Бунбуйского МО от28.12.2022г №19</t>
  </si>
  <si>
    <t xml:space="preserve">                       к  Решению Думы Бунбуйского МО от 28 .12.2022г №19 </t>
  </si>
  <si>
    <t xml:space="preserve">                                                                           к  Решению Думы Бунбуйского МО от 29 .12.2022г №19</t>
  </si>
  <si>
    <t xml:space="preserve">          к Решению Думы БунбуйскогоМО от 28 .12.2022г  №19</t>
  </si>
  <si>
    <t xml:space="preserve">            к  Решению Думы БунбуйскогоМО от 28 .12.2022г №19</t>
  </si>
  <si>
    <t xml:space="preserve">              к  Решению Думы Бунбуйского МО от 28 .12.2022г № 19               </t>
  </si>
  <si>
    <t xml:space="preserve">  к  Решению Думы Бунбуйского МО от 28 .12.2022г №  19             </t>
  </si>
  <si>
    <t xml:space="preserve">                                                  к решению Думы Бунбуйского МО от 28 .12.2022г №19</t>
  </si>
  <si>
    <t xml:space="preserve">            </t>
  </si>
  <si>
    <t>к  Решению Думы Бунбуйского МО от 28 .12.2022г № 19</t>
  </si>
  <si>
    <t xml:space="preserve">Социальное обеспечение и иные выплаты населению
</t>
  </si>
  <si>
    <t>312</t>
  </si>
  <si>
    <t>иные пенсии,социальные доплаты к пенсиям</t>
  </si>
  <si>
    <t>Публичные нормативные социальные выплаты гражданам</t>
  </si>
  <si>
    <t>Иные пенсии, социальные выплаты к пенсиям</t>
  </si>
  <si>
    <t>Иные пенсии, социальные доплаты к пенсиям</t>
  </si>
  <si>
    <t>Основное мероприятие "Социальное обеспечение и иные выплаты населению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</si>
</sst>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5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5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169" fontId="3" fillId="0" borderId="0" xfId="0" applyNumberFormat="1" applyFont="1" applyBorder="1" applyAlignment="1">
      <alignment horizontal="center" vertical="center"/>
    </xf>
    <xf numFmtId="0" fontId="34" fillId="0" borderId="0" xfId="0" applyFont="1"/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6" fillId="0" borderId="2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6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8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9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40" fillId="2" borderId="22" xfId="0" applyFont="1" applyFill="1" applyBorder="1" applyAlignment="1">
      <alignment vertical="top" wrapText="1"/>
    </xf>
    <xf numFmtId="49" fontId="40" fillId="2" borderId="25" xfId="0" applyNumberFormat="1" applyFont="1" applyFill="1" applyBorder="1" applyAlignment="1">
      <alignment vertical="top" wrapText="1"/>
    </xf>
    <xf numFmtId="4" fontId="40" fillId="2" borderId="25" xfId="0" applyNumberFormat="1" applyFont="1" applyFill="1" applyBorder="1" applyAlignment="1">
      <alignment vertical="top" wrapText="1"/>
    </xf>
    <xf numFmtId="0" fontId="40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40" fillId="2" borderId="26" xfId="0" applyFont="1" applyFill="1" applyBorder="1" applyAlignment="1">
      <alignment horizontal="left" vertical="top" wrapText="1"/>
    </xf>
    <xf numFmtId="49" fontId="40" fillId="2" borderId="27" xfId="0" applyNumberFormat="1" applyFont="1" applyFill="1" applyBorder="1" applyAlignment="1">
      <alignment vertical="top" wrapText="1"/>
    </xf>
    <xf numFmtId="49" fontId="40" fillId="2" borderId="28" xfId="0" applyNumberFormat="1" applyFont="1" applyFill="1" applyBorder="1" applyAlignment="1">
      <alignment vertical="top" wrapText="1"/>
    </xf>
    <xf numFmtId="4" fontId="40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9" fillId="2" borderId="25" xfId="0" applyNumberFormat="1" applyFont="1" applyFill="1" applyBorder="1" applyAlignment="1">
      <alignment vertical="top" wrapText="1"/>
    </xf>
    <xf numFmtId="4" fontId="39" fillId="2" borderId="25" xfId="0" applyNumberFormat="1" applyFont="1" applyFill="1" applyBorder="1" applyAlignment="1">
      <alignment vertical="top" wrapText="1"/>
    </xf>
    <xf numFmtId="49" fontId="40" fillId="2" borderId="39" xfId="0" applyNumberFormat="1" applyFont="1" applyFill="1" applyBorder="1" applyAlignment="1">
      <alignment vertical="top" wrapText="1"/>
    </xf>
    <xf numFmtId="4" fontId="40" fillId="2" borderId="38" xfId="0" applyNumberFormat="1" applyFont="1" applyFill="1" applyBorder="1" applyAlignment="1">
      <alignment vertical="top" wrapText="1"/>
    </xf>
    <xf numFmtId="49" fontId="40" fillId="2" borderId="26" xfId="0" applyNumberFormat="1" applyFont="1" applyFill="1" applyBorder="1" applyAlignment="1">
      <alignment vertical="top" wrapText="1"/>
    </xf>
    <xf numFmtId="49" fontId="40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40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40" fillId="0" borderId="22" xfId="0" applyFont="1" applyBorder="1" applyAlignment="1">
      <alignment vertical="top" wrapText="1"/>
    </xf>
    <xf numFmtId="0" fontId="40" fillId="0" borderId="16" xfId="0" applyFont="1" applyBorder="1" applyAlignment="1">
      <alignment vertical="top" wrapText="1"/>
    </xf>
    <xf numFmtId="49" fontId="40" fillId="2" borderId="17" xfId="0" applyNumberFormat="1" applyFont="1" applyFill="1" applyBorder="1" applyAlignment="1">
      <alignment vertical="top" wrapText="1"/>
    </xf>
    <xf numFmtId="4" fontId="40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40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9" fillId="2" borderId="40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7" fillId="0" borderId="8" xfId="0" applyNumberFormat="1" applyFont="1" applyFill="1" applyBorder="1" applyAlignment="1">
      <alignment horizontal="justify" vertical="center" wrapText="1"/>
    </xf>
    <xf numFmtId="172" fontId="37" fillId="0" borderId="8" xfId="0" applyNumberFormat="1" applyFont="1" applyFill="1" applyBorder="1" applyAlignment="1">
      <alignment horizontal="justify" vertical="center" wrapText="1"/>
    </xf>
    <xf numFmtId="0" fontId="38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41" fillId="0" borderId="0" xfId="0" applyFont="1" applyFill="1" applyBorder="1"/>
    <xf numFmtId="49" fontId="41" fillId="0" borderId="0" xfId="2" applyNumberFormat="1" applyFont="1" applyFill="1" applyBorder="1" applyAlignment="1"/>
    <xf numFmtId="167" fontId="41" fillId="0" borderId="0" xfId="2" applyNumberFormat="1" applyFont="1" applyFill="1" applyBorder="1" applyAlignment="1"/>
    <xf numFmtId="0" fontId="44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wrapText="1"/>
    </xf>
    <xf numFmtId="4" fontId="44" fillId="0" borderId="2" xfId="0" applyNumberFormat="1" applyFont="1" applyBorder="1" applyAlignment="1">
      <alignment horizontal="right"/>
    </xf>
    <xf numFmtId="0" fontId="45" fillId="0" borderId="2" xfId="0" applyNumberFormat="1" applyFont="1" applyFill="1" applyBorder="1" applyAlignment="1">
      <alignment horizontal="justify" vertical="center" wrapText="1"/>
    </xf>
    <xf numFmtId="0" fontId="43" fillId="0" borderId="2" xfId="0" applyFont="1" applyBorder="1" applyAlignment="1">
      <alignment horizontal="center"/>
    </xf>
    <xf numFmtId="4" fontId="43" fillId="0" borderId="2" xfId="0" applyNumberFormat="1" applyFont="1" applyBorder="1" applyAlignment="1">
      <alignment horizontal="right"/>
    </xf>
    <xf numFmtId="0" fontId="46" fillId="0" borderId="2" xfId="0" applyNumberFormat="1" applyFont="1" applyFill="1" applyBorder="1" applyAlignment="1">
      <alignment horizontal="justify" vertical="center" wrapText="1"/>
    </xf>
    <xf numFmtId="0" fontId="42" fillId="0" borderId="2" xfId="0" applyFont="1" applyBorder="1" applyAlignment="1">
      <alignment horizontal="center"/>
    </xf>
    <xf numFmtId="4" fontId="42" fillId="0" borderId="2" xfId="0" applyNumberFormat="1" applyFont="1" applyBorder="1" applyAlignment="1">
      <alignment horizontal="right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/>
    </xf>
    <xf numFmtId="0" fontId="42" fillId="0" borderId="2" xfId="0" applyFont="1" applyBorder="1" applyAlignment="1">
      <alignment vertical="top" wrapText="1"/>
    </xf>
    <xf numFmtId="49" fontId="42" fillId="2" borderId="2" xfId="0" applyNumberFormat="1" applyFont="1" applyFill="1" applyBorder="1" applyAlignment="1">
      <alignment vertical="top" wrapText="1"/>
    </xf>
    <xf numFmtId="4" fontId="42" fillId="2" borderId="2" xfId="0" applyNumberFormat="1" applyFont="1" applyFill="1" applyBorder="1" applyAlignment="1">
      <alignment vertical="top" wrapText="1"/>
    </xf>
    <xf numFmtId="49" fontId="43" fillId="0" borderId="2" xfId="0" applyNumberFormat="1" applyFont="1" applyBorder="1" applyAlignment="1">
      <alignment horizontal="left"/>
    </xf>
    <xf numFmtId="49" fontId="42" fillId="0" borderId="2" xfId="0" applyNumberFormat="1" applyFont="1" applyBorder="1" applyAlignment="1">
      <alignment horizontal="left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7" fillId="0" borderId="0" xfId="0" applyFont="1" applyFill="1" applyBorder="1"/>
    <xf numFmtId="0" fontId="42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3" fillId="5" borderId="2" xfId="0" applyFont="1" applyFill="1" applyBorder="1" applyAlignment="1">
      <alignment wrapText="1"/>
    </xf>
    <xf numFmtId="49" fontId="42" fillId="5" borderId="2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47" fillId="5" borderId="2" xfId="0" applyFont="1" applyFill="1" applyBorder="1" applyAlignment="1">
      <alignment vertical="top" wrapText="1"/>
    </xf>
    <xf numFmtId="0" fontId="48" fillId="5" borderId="2" xfId="0" applyFont="1" applyFill="1" applyBorder="1" applyAlignment="1">
      <alignment vertical="top" wrapText="1"/>
    </xf>
    <xf numFmtId="49" fontId="42" fillId="5" borderId="2" xfId="0" applyNumberFormat="1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vertical="top" wrapText="1"/>
    </xf>
    <xf numFmtId="49" fontId="42" fillId="0" borderId="0" xfId="0" applyNumberFormat="1" applyFont="1" applyFill="1" applyBorder="1"/>
    <xf numFmtId="0" fontId="43" fillId="0" borderId="2" xfId="0" applyFont="1" applyBorder="1" applyAlignment="1">
      <alignment vertical="top" wrapText="1"/>
    </xf>
    <xf numFmtId="4" fontId="43" fillId="5" borderId="2" xfId="0" applyNumberFormat="1" applyFont="1" applyFill="1" applyBorder="1" applyAlignment="1">
      <alignment vertical="top" wrapText="1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" xfId="0" applyFont="1" applyBorder="1" applyAlignment="1">
      <alignment horizontal="center"/>
    </xf>
    <xf numFmtId="4" fontId="49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42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8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7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3" fillId="2" borderId="2" xfId="0" applyNumberFormat="1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/>
    </xf>
    <xf numFmtId="0" fontId="42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wrapText="1"/>
    </xf>
    <xf numFmtId="172" fontId="45" fillId="0" borderId="2" xfId="0" applyNumberFormat="1" applyFont="1" applyFill="1" applyBorder="1" applyAlignment="1">
      <alignment horizontal="justify" vertical="center" wrapText="1"/>
    </xf>
    <xf numFmtId="49" fontId="43" fillId="0" borderId="2" xfId="0" applyNumberFormat="1" applyFont="1" applyBorder="1" applyAlignment="1">
      <alignment vertical="top" wrapText="1"/>
    </xf>
    <xf numFmtId="4" fontId="43" fillId="0" borderId="2" xfId="0" applyNumberFormat="1" applyFont="1" applyBorder="1" applyAlignment="1">
      <alignment vertical="top" wrapText="1"/>
    </xf>
    <xf numFmtId="49" fontId="42" fillId="0" borderId="2" xfId="0" applyNumberFormat="1" applyFont="1" applyBorder="1" applyAlignment="1">
      <alignment vertical="top" wrapText="1"/>
    </xf>
    <xf numFmtId="4" fontId="42" fillId="0" borderId="2" xfId="0" applyNumberFormat="1" applyFont="1" applyBorder="1" applyAlignment="1">
      <alignment vertical="top" wrapText="1"/>
    </xf>
    <xf numFmtId="0" fontId="43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7" fillId="5" borderId="2" xfId="0" applyNumberFormat="1" applyFont="1" applyFill="1" applyBorder="1" applyAlignment="1">
      <alignment horizontal="justify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8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51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52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52" fillId="0" borderId="2" xfId="0" applyFont="1" applyBorder="1" applyAlignment="1">
      <alignment wrapText="1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20" fillId="5" borderId="2" xfId="0" applyNumberFormat="1" applyFont="1" applyFill="1" applyBorder="1" applyAlignment="1">
      <alignment horizontal="center" vertical="center"/>
    </xf>
    <xf numFmtId="4" fontId="19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43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0" fontId="7" fillId="0" borderId="0" xfId="0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50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53" fillId="5" borderId="0" xfId="0" applyFont="1" applyFill="1" applyAlignment="1">
      <alignment vertical="center" wrapText="1"/>
    </xf>
    <xf numFmtId="0" fontId="1" fillId="2" borderId="0" xfId="1" applyFont="1" applyFill="1" applyAlignment="1">
      <alignment vertical="top"/>
    </xf>
    <xf numFmtId="0" fontId="50" fillId="2" borderId="0" xfId="1" applyFont="1" applyFill="1" applyAlignment="1">
      <alignment horizontal="left" vertical="top"/>
    </xf>
    <xf numFmtId="0" fontId="29" fillId="0" borderId="0" xfId="0" applyFont="1"/>
    <xf numFmtId="0" fontId="54" fillId="0" borderId="0" xfId="0" applyFont="1" applyAlignment="1">
      <alignment horizontal="center"/>
    </xf>
    <xf numFmtId="0" fontId="54" fillId="0" borderId="0" xfId="0" applyFont="1"/>
    <xf numFmtId="0" fontId="50" fillId="2" borderId="0" xfId="1" applyFont="1" applyFill="1" applyAlignment="1">
      <alignment horizontal="center" vertical="top"/>
    </xf>
    <xf numFmtId="4" fontId="43" fillId="0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2" fontId="20" fillId="5" borderId="2" xfId="1" applyNumberFormat="1" applyFont="1" applyFill="1" applyBorder="1" applyAlignment="1" applyProtection="1">
      <alignment wrapText="1"/>
    </xf>
    <xf numFmtId="2" fontId="19" fillId="5" borderId="2" xfId="1" applyNumberFormat="1" applyFont="1" applyFill="1" applyBorder="1" applyAlignment="1" applyProtection="1">
      <alignment wrapText="1"/>
    </xf>
    <xf numFmtId="2" fontId="19" fillId="0" borderId="2" xfId="1" applyNumberFormat="1" applyFont="1" applyFill="1" applyBorder="1" applyAlignment="1" applyProtection="1">
      <alignment wrapText="1"/>
    </xf>
    <xf numFmtId="2" fontId="20" fillId="5" borderId="2" xfId="0" applyNumberFormat="1" applyFont="1" applyFill="1" applyBorder="1" applyAlignment="1" applyProtection="1">
      <alignment wrapText="1"/>
    </xf>
    <xf numFmtId="2" fontId="19" fillId="5" borderId="2" xfId="0" applyNumberFormat="1" applyFont="1" applyFill="1" applyBorder="1" applyAlignment="1" applyProtection="1">
      <alignment wrapText="1"/>
    </xf>
    <xf numFmtId="4" fontId="6" fillId="5" borderId="2" xfId="1" applyNumberFormat="1" applyFont="1" applyFill="1" applyBorder="1" applyAlignment="1"/>
    <xf numFmtId="4" fontId="7" fillId="5" borderId="2" xfId="0" applyNumberFormat="1" applyFont="1" applyFill="1" applyBorder="1" applyAlignment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41" fillId="0" borderId="0" xfId="2" applyNumberFormat="1" applyFont="1" applyFill="1" applyBorder="1" applyAlignment="1">
      <alignment horizontal="center"/>
    </xf>
    <xf numFmtId="0" fontId="43" fillId="0" borderId="2" xfId="0" applyFont="1" applyBorder="1" applyAlignment="1">
      <alignment vertical="top" wrapText="1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F9" sqref="F9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 t="s">
        <v>306</v>
      </c>
      <c r="C1" s="73"/>
      <c r="D1" s="73"/>
    </row>
    <row r="2" spans="1:5" x14ac:dyDescent="0.25">
      <c r="B2" s="73" t="s">
        <v>743</v>
      </c>
      <c r="D2" s="73"/>
    </row>
    <row r="3" spans="1:5" x14ac:dyDescent="0.25">
      <c r="B3" s="221" t="s">
        <v>606</v>
      </c>
      <c r="C3" s="73"/>
      <c r="D3" s="73"/>
    </row>
    <row r="4" spans="1:5" x14ac:dyDescent="0.25">
      <c r="B4" s="221" t="s">
        <v>699</v>
      </c>
      <c r="C4" s="73"/>
      <c r="D4" s="73"/>
    </row>
    <row r="5" spans="1:5" ht="5.25" customHeight="1" x14ac:dyDescent="0.25"/>
    <row r="6" spans="1:5" ht="24.75" customHeight="1" x14ac:dyDescent="0.25">
      <c r="A6" s="537" t="s">
        <v>735</v>
      </c>
      <c r="B6" s="537"/>
      <c r="C6" s="537"/>
      <c r="D6" s="537"/>
      <c r="E6" s="537"/>
    </row>
    <row r="7" spans="1:5" ht="15.75" customHeight="1" x14ac:dyDescent="0.25">
      <c r="A7" s="537"/>
      <c r="B7" s="537"/>
      <c r="C7" s="537"/>
      <c r="D7" s="537"/>
      <c r="E7" s="537"/>
    </row>
    <row r="8" spans="1:5" x14ac:dyDescent="0.25">
      <c r="C8" s="75" t="s">
        <v>137</v>
      </c>
      <c r="E8" s="75" t="s">
        <v>137</v>
      </c>
    </row>
    <row r="9" spans="1:5" ht="75" customHeight="1" x14ac:dyDescent="0.25">
      <c r="A9" s="76" t="s">
        <v>2</v>
      </c>
      <c r="B9" s="76" t="s">
        <v>0</v>
      </c>
      <c r="C9" s="227" t="s">
        <v>700</v>
      </c>
      <c r="D9" s="169" t="s">
        <v>267</v>
      </c>
      <c r="E9" s="170" t="s">
        <v>274</v>
      </c>
    </row>
    <row r="10" spans="1:5" x14ac:dyDescent="0.25">
      <c r="A10" s="77" t="s">
        <v>4</v>
      </c>
      <c r="B10" s="78" t="s">
        <v>26</v>
      </c>
      <c r="C10" s="530">
        <f>C11+C16+C22+C25+C44</f>
        <v>512800</v>
      </c>
      <c r="D10" s="171" t="e">
        <f>D11+D16+D22+D25</f>
        <v>#REF!</v>
      </c>
      <c r="E10" s="171" t="e">
        <f>E11+E16+E22+E25</f>
        <v>#REF!</v>
      </c>
    </row>
    <row r="11" spans="1:5" s="102" customFormat="1" x14ac:dyDescent="0.25">
      <c r="A11" s="77" t="s">
        <v>5</v>
      </c>
      <c r="B11" s="78" t="s">
        <v>27</v>
      </c>
      <c r="C11" s="530">
        <f t="shared" ref="C11:E12" si="0">C12</f>
        <v>178200</v>
      </c>
      <c r="D11" s="171">
        <f t="shared" si="0"/>
        <v>225000</v>
      </c>
      <c r="E11" s="172">
        <f t="shared" si="0"/>
        <v>230000</v>
      </c>
    </row>
    <row r="12" spans="1:5" x14ac:dyDescent="0.25">
      <c r="A12" s="81" t="s">
        <v>6</v>
      </c>
      <c r="B12" s="80" t="s">
        <v>28</v>
      </c>
      <c r="C12" s="531">
        <f>C13+C14</f>
        <v>178200</v>
      </c>
      <c r="D12" s="173">
        <f t="shared" si="0"/>
        <v>225000</v>
      </c>
      <c r="E12" s="174">
        <f t="shared" si="0"/>
        <v>230000</v>
      </c>
    </row>
    <row r="13" spans="1:5" ht="97.5" x14ac:dyDescent="0.25">
      <c r="A13" s="82" t="s">
        <v>213</v>
      </c>
      <c r="B13" s="80" t="s">
        <v>29</v>
      </c>
      <c r="C13" s="531">
        <v>178200</v>
      </c>
      <c r="D13" s="173">
        <v>225000</v>
      </c>
      <c r="E13" s="174">
        <v>230000</v>
      </c>
    </row>
    <row r="14" spans="1:5" ht="51.75" hidden="1" customHeight="1" x14ac:dyDescent="0.25">
      <c r="A14" s="82" t="s">
        <v>299</v>
      </c>
      <c r="B14" s="80">
        <v>1.01020300100001E+16</v>
      </c>
      <c r="C14" s="531">
        <f>C15</f>
        <v>0</v>
      </c>
      <c r="D14" s="173"/>
      <c r="E14" s="174"/>
    </row>
    <row r="15" spans="1:5" ht="85.5" hidden="1" customHeight="1" x14ac:dyDescent="0.25">
      <c r="A15" s="82" t="s">
        <v>300</v>
      </c>
      <c r="B15" s="80">
        <v>1.01020300130001E+16</v>
      </c>
      <c r="C15" s="531">
        <v>0</v>
      </c>
      <c r="D15" s="173"/>
      <c r="E15" s="174"/>
    </row>
    <row r="16" spans="1:5" ht="47.25" x14ac:dyDescent="0.25">
      <c r="A16" s="79" t="s">
        <v>7</v>
      </c>
      <c r="B16" s="78" t="s">
        <v>76</v>
      </c>
      <c r="C16" s="530">
        <f>C17</f>
        <v>276200</v>
      </c>
      <c r="D16" s="171">
        <f>D17</f>
        <v>240100</v>
      </c>
      <c r="E16" s="172">
        <f>E17</f>
        <v>240099.99999999997</v>
      </c>
    </row>
    <row r="17" spans="1:5" s="102" customFormat="1" ht="36" customHeight="1" x14ac:dyDescent="0.25">
      <c r="A17" s="166" t="s">
        <v>8</v>
      </c>
      <c r="B17" s="78" t="s">
        <v>77</v>
      </c>
      <c r="C17" s="530">
        <f>C18+C19+C20+C21</f>
        <v>276200</v>
      </c>
      <c r="D17" s="171">
        <v>240100</v>
      </c>
      <c r="E17" s="172">
        <f>E18+E19+E20+E21</f>
        <v>240099.99999999997</v>
      </c>
    </row>
    <row r="18" spans="1:5" ht="47.25" x14ac:dyDescent="0.25">
      <c r="A18" s="82" t="s">
        <v>9</v>
      </c>
      <c r="B18" s="80" t="s">
        <v>288</v>
      </c>
      <c r="C18" s="532">
        <v>130820</v>
      </c>
      <c r="D18" s="173">
        <v>90137</v>
      </c>
      <c r="E18" s="174">
        <v>90137</v>
      </c>
    </row>
    <row r="19" spans="1:5" ht="78.75" x14ac:dyDescent="0.25">
      <c r="A19" s="82" t="s">
        <v>10</v>
      </c>
      <c r="B19" s="80" t="s">
        <v>289</v>
      </c>
      <c r="C19" s="532">
        <v>910</v>
      </c>
      <c r="D19" s="173">
        <v>1898.4</v>
      </c>
      <c r="E19" s="174">
        <v>1898.4</v>
      </c>
    </row>
    <row r="20" spans="1:5" ht="68.25" customHeight="1" x14ac:dyDescent="0.25">
      <c r="A20" s="82" t="s">
        <v>11</v>
      </c>
      <c r="B20" s="80" t="s">
        <v>290</v>
      </c>
      <c r="C20" s="532">
        <v>161720</v>
      </c>
      <c r="D20" s="173">
        <v>172508.2</v>
      </c>
      <c r="E20" s="174">
        <v>172508.2</v>
      </c>
    </row>
    <row r="21" spans="1:5" ht="69.75" customHeight="1" x14ac:dyDescent="0.25">
      <c r="A21" s="82" t="s">
        <v>12</v>
      </c>
      <c r="B21" s="80" t="s">
        <v>291</v>
      </c>
      <c r="C21" s="532">
        <v>-17250</v>
      </c>
      <c r="D21" s="173">
        <v>-22443.599999999999</v>
      </c>
      <c r="E21" s="174">
        <v>-24443.599999999999</v>
      </c>
    </row>
    <row r="22" spans="1:5" s="102" customFormat="1" x14ac:dyDescent="0.25">
      <c r="A22" s="77" t="s">
        <v>13</v>
      </c>
      <c r="B22" s="78" t="s">
        <v>34</v>
      </c>
      <c r="C22" s="530">
        <f>C23</f>
        <v>0</v>
      </c>
      <c r="D22" s="171">
        <v>0</v>
      </c>
      <c r="E22" s="172">
        <f>E23</f>
        <v>0</v>
      </c>
    </row>
    <row r="23" spans="1:5" ht="30.75" customHeight="1" x14ac:dyDescent="0.25">
      <c r="A23" s="81" t="s">
        <v>36</v>
      </c>
      <c r="B23" s="80" t="s">
        <v>35</v>
      </c>
      <c r="C23" s="531">
        <f>C24</f>
        <v>0</v>
      </c>
      <c r="D23" s="173">
        <v>0</v>
      </c>
      <c r="E23" s="174">
        <v>0</v>
      </c>
    </row>
    <row r="24" spans="1:5" ht="44.25" customHeight="1" x14ac:dyDescent="0.25">
      <c r="A24" s="82" t="s">
        <v>36</v>
      </c>
      <c r="B24" s="80" t="s">
        <v>37</v>
      </c>
      <c r="C24" s="531">
        <v>0</v>
      </c>
      <c r="D24" s="173">
        <v>0</v>
      </c>
      <c r="E24" s="174">
        <v>0</v>
      </c>
    </row>
    <row r="25" spans="1:5" s="102" customFormat="1" x14ac:dyDescent="0.25">
      <c r="A25" s="77" t="s">
        <v>14</v>
      </c>
      <c r="B25" s="78" t="s">
        <v>39</v>
      </c>
      <c r="C25" s="530">
        <f>C26+C30</f>
        <v>18400</v>
      </c>
      <c r="D25" s="171" t="e">
        <f>D26+D30</f>
        <v>#REF!</v>
      </c>
      <c r="E25" s="171" t="e">
        <f>E26+E30</f>
        <v>#REF!</v>
      </c>
    </row>
    <row r="26" spans="1:5" s="102" customFormat="1" x14ac:dyDescent="0.25">
      <c r="A26" s="166" t="s">
        <v>38</v>
      </c>
      <c r="B26" s="78" t="s">
        <v>40</v>
      </c>
      <c r="C26" s="530">
        <f>C27</f>
        <v>300</v>
      </c>
      <c r="D26" s="171">
        <f>D27</f>
        <v>22000</v>
      </c>
      <c r="E26" s="172">
        <f>E27</f>
        <v>22000</v>
      </c>
    </row>
    <row r="27" spans="1:5" s="167" customFormat="1" ht="50.25" customHeight="1" x14ac:dyDescent="0.25">
      <c r="A27" s="81" t="s">
        <v>257</v>
      </c>
      <c r="B27" s="80" t="s">
        <v>258</v>
      </c>
      <c r="C27" s="531">
        <v>300</v>
      </c>
      <c r="D27" s="173">
        <f>D29+D28</f>
        <v>22000</v>
      </c>
      <c r="E27" s="174">
        <f>E29+E28</f>
        <v>22000</v>
      </c>
    </row>
    <row r="28" spans="1:5" ht="78.75" hidden="1" customHeight="1" x14ac:dyDescent="0.25">
      <c r="A28" s="81" t="s">
        <v>256</v>
      </c>
      <c r="B28" s="80" t="s">
        <v>254</v>
      </c>
      <c r="C28" s="531">
        <v>0</v>
      </c>
      <c r="D28" s="173">
        <v>21000</v>
      </c>
      <c r="E28" s="174">
        <v>21000</v>
      </c>
    </row>
    <row r="29" spans="1:5" ht="64.5" hidden="1" customHeight="1" x14ac:dyDescent="0.25">
      <c r="A29" s="81" t="s">
        <v>255</v>
      </c>
      <c r="B29" s="80" t="s">
        <v>253</v>
      </c>
      <c r="C29" s="531">
        <v>0</v>
      </c>
      <c r="D29" s="173">
        <v>1000</v>
      </c>
      <c r="E29" s="174">
        <v>1000</v>
      </c>
    </row>
    <row r="30" spans="1:5" s="102" customFormat="1" ht="22.5" customHeight="1" x14ac:dyDescent="0.25">
      <c r="A30" s="166" t="s">
        <v>43</v>
      </c>
      <c r="B30" s="78" t="s">
        <v>252</v>
      </c>
      <c r="C30" s="530">
        <v>18100</v>
      </c>
      <c r="D30" s="171" t="e">
        <f>D31+#REF!</f>
        <v>#REF!</v>
      </c>
      <c r="E30" s="172" t="e">
        <f>E31+#REF!</f>
        <v>#REF!</v>
      </c>
    </row>
    <row r="31" spans="1:5" ht="21.75" customHeight="1" x14ac:dyDescent="0.25">
      <c r="A31" s="81" t="s">
        <v>251</v>
      </c>
      <c r="B31" s="80" t="s">
        <v>292</v>
      </c>
      <c r="C31" s="531">
        <v>10100</v>
      </c>
      <c r="D31" s="173">
        <v>2000</v>
      </c>
      <c r="E31" s="174">
        <v>2000</v>
      </c>
    </row>
    <row r="32" spans="1:5" ht="47.25" x14ac:dyDescent="0.25">
      <c r="A32" s="81" t="s">
        <v>249</v>
      </c>
      <c r="B32" s="80" t="s">
        <v>250</v>
      </c>
      <c r="C32" s="531">
        <v>10100</v>
      </c>
      <c r="D32" s="173">
        <v>2000</v>
      </c>
      <c r="E32" s="174">
        <v>2000</v>
      </c>
    </row>
    <row r="33" spans="1:5" ht="15" customHeight="1" x14ac:dyDescent="0.25">
      <c r="A33" s="83" t="s">
        <v>247</v>
      </c>
      <c r="B33" s="80" t="s">
        <v>248</v>
      </c>
      <c r="C33" s="531">
        <v>8000</v>
      </c>
      <c r="D33" s="173">
        <f>D34</f>
        <v>51000</v>
      </c>
      <c r="E33" s="175">
        <f>E34</f>
        <v>52000</v>
      </c>
    </row>
    <row r="34" spans="1:5" ht="46.5" customHeight="1" x14ac:dyDescent="0.25">
      <c r="A34" s="83" t="s">
        <v>245</v>
      </c>
      <c r="B34" s="80" t="s">
        <v>246</v>
      </c>
      <c r="C34" s="531">
        <v>8000</v>
      </c>
      <c r="D34" s="173">
        <f>D36+D35</f>
        <v>51000</v>
      </c>
      <c r="E34" s="175">
        <f>E36+E35</f>
        <v>52000</v>
      </c>
    </row>
    <row r="35" spans="1:5" ht="63" hidden="1" x14ac:dyDescent="0.25">
      <c r="A35" s="84" t="s">
        <v>244</v>
      </c>
      <c r="B35" s="80" t="s">
        <v>298</v>
      </c>
      <c r="C35" s="531"/>
      <c r="D35" s="173">
        <v>1000</v>
      </c>
      <c r="E35" s="175">
        <v>1000</v>
      </c>
    </row>
    <row r="36" spans="1:5" ht="63.75" hidden="1" customHeight="1" x14ac:dyDescent="0.25">
      <c r="A36" s="84" t="s">
        <v>242</v>
      </c>
      <c r="B36" s="80" t="s">
        <v>241</v>
      </c>
      <c r="C36" s="531"/>
      <c r="D36" s="173">
        <v>50000</v>
      </c>
      <c r="E36" s="175">
        <v>51000</v>
      </c>
    </row>
    <row r="37" spans="1:5" ht="31.5" hidden="1" x14ac:dyDescent="0.25">
      <c r="A37" s="85" t="s">
        <v>237</v>
      </c>
      <c r="B37" s="89" t="s">
        <v>238</v>
      </c>
      <c r="C37" s="533"/>
      <c r="D37" s="176"/>
      <c r="E37" s="177"/>
    </row>
    <row r="38" spans="1:5" ht="63" hidden="1" x14ac:dyDescent="0.25">
      <c r="A38" s="83" t="s">
        <v>239</v>
      </c>
      <c r="B38" s="86" t="s">
        <v>240</v>
      </c>
      <c r="C38" s="534"/>
      <c r="D38" s="178"/>
      <c r="E38" s="175"/>
    </row>
    <row r="39" spans="1:5" ht="78.75" hidden="1" x14ac:dyDescent="0.25">
      <c r="A39" s="83" t="s">
        <v>66</v>
      </c>
      <c r="B39" s="86" t="s">
        <v>65</v>
      </c>
      <c r="C39" s="534"/>
      <c r="D39" s="178"/>
      <c r="E39" s="175">
        <v>0</v>
      </c>
    </row>
    <row r="40" spans="1:5" ht="60" hidden="1" customHeight="1" x14ac:dyDescent="0.25">
      <c r="A40" s="84" t="s">
        <v>57</v>
      </c>
      <c r="B40" s="86" t="s">
        <v>58</v>
      </c>
      <c r="C40" s="534"/>
      <c r="D40" s="178"/>
      <c r="E40" s="175">
        <v>0</v>
      </c>
    </row>
    <row r="41" spans="1:5" ht="111.75" hidden="1" customHeight="1" x14ac:dyDescent="0.25">
      <c r="A41" s="494" t="s">
        <v>60</v>
      </c>
      <c r="B41" s="89" t="s">
        <v>59</v>
      </c>
      <c r="C41" s="533">
        <f>C42</f>
        <v>0</v>
      </c>
      <c r="D41" s="178"/>
      <c r="E41" s="175">
        <v>0</v>
      </c>
    </row>
    <row r="42" spans="1:5" ht="99" hidden="1" customHeight="1" x14ac:dyDescent="0.25">
      <c r="A42" s="87" t="s">
        <v>63</v>
      </c>
      <c r="B42" s="86" t="s">
        <v>61</v>
      </c>
      <c r="C42" s="534">
        <f>C43</f>
        <v>0</v>
      </c>
      <c r="D42" s="178"/>
      <c r="E42" s="175">
        <v>0</v>
      </c>
    </row>
    <row r="43" spans="1:5" ht="94.5" hidden="1" customHeight="1" x14ac:dyDescent="0.25">
      <c r="A43" s="87" t="s">
        <v>64</v>
      </c>
      <c r="B43" s="86" t="s">
        <v>62</v>
      </c>
      <c r="C43" s="534"/>
      <c r="D43" s="178"/>
      <c r="E43" s="175">
        <v>0</v>
      </c>
    </row>
    <row r="44" spans="1:5" customFormat="1" ht="38.25" customHeight="1" x14ac:dyDescent="0.25">
      <c r="A44" s="496" t="s">
        <v>595</v>
      </c>
      <c r="B44" s="194" t="s">
        <v>596</v>
      </c>
      <c r="C44" s="535">
        <f>C45</f>
        <v>40000</v>
      </c>
    </row>
    <row r="45" spans="1:5" customFormat="1" x14ac:dyDescent="0.25">
      <c r="A45" s="497" t="s">
        <v>597</v>
      </c>
      <c r="B45" s="195" t="s">
        <v>598</v>
      </c>
      <c r="C45" s="536">
        <f>C46</f>
        <v>40000</v>
      </c>
    </row>
    <row r="46" spans="1:5" customFormat="1" x14ac:dyDescent="0.25">
      <c r="A46" s="498" t="s">
        <v>599</v>
      </c>
      <c r="B46" s="195" t="s">
        <v>600</v>
      </c>
      <c r="C46" s="536">
        <f>C47</f>
        <v>40000</v>
      </c>
    </row>
    <row r="47" spans="1:5" customFormat="1" ht="33" x14ac:dyDescent="0.25">
      <c r="A47" s="499" t="s">
        <v>601</v>
      </c>
      <c r="B47" s="195" t="s">
        <v>602</v>
      </c>
      <c r="C47" s="536">
        <v>40000</v>
      </c>
    </row>
    <row r="48" spans="1:5" x14ac:dyDescent="0.25">
      <c r="A48" s="88" t="s">
        <v>17</v>
      </c>
      <c r="B48" s="89" t="s">
        <v>68</v>
      </c>
      <c r="C48" s="533">
        <f>C49</f>
        <v>9009700</v>
      </c>
      <c r="D48" s="176" t="e">
        <f>D49</f>
        <v>#REF!</v>
      </c>
      <c r="E48" s="177" t="e">
        <f>E49</f>
        <v>#REF!</v>
      </c>
    </row>
    <row r="49" spans="1:5" ht="47.25" x14ac:dyDescent="0.25">
      <c r="A49" s="85" t="s">
        <v>18</v>
      </c>
      <c r="B49" s="86" t="s">
        <v>69</v>
      </c>
      <c r="C49" s="534">
        <f>C62+C57+C50+C54</f>
        <v>9009700</v>
      </c>
      <c r="D49" s="178" t="e">
        <f>#REF!+D54+D57</f>
        <v>#REF!</v>
      </c>
      <c r="E49" s="175" t="e">
        <f>#REF!+E54+E57</f>
        <v>#REF!</v>
      </c>
    </row>
    <row r="50" spans="1:5" ht="15.75" customHeight="1" x14ac:dyDescent="0.25">
      <c r="A50" s="97" t="s">
        <v>296</v>
      </c>
      <c r="B50" s="89" t="s">
        <v>587</v>
      </c>
      <c r="C50" s="533">
        <f>C51</f>
        <v>8535300</v>
      </c>
      <c r="D50" s="178"/>
      <c r="E50" s="175"/>
    </row>
    <row r="51" spans="1:5" ht="15.75" customHeight="1" x14ac:dyDescent="0.25">
      <c r="A51" s="97" t="s">
        <v>20</v>
      </c>
      <c r="B51" s="89" t="s">
        <v>587</v>
      </c>
      <c r="C51" s="534">
        <f>C52+C53</f>
        <v>8535300</v>
      </c>
      <c r="D51" s="178"/>
      <c r="E51" s="175"/>
    </row>
    <row r="52" spans="1:5" ht="0.75" customHeight="1" x14ac:dyDescent="0.25">
      <c r="A52" s="91" t="s">
        <v>67</v>
      </c>
      <c r="B52" s="86" t="s">
        <v>576</v>
      </c>
      <c r="C52" s="534">
        <v>0</v>
      </c>
      <c r="D52" s="178">
        <v>0</v>
      </c>
      <c r="E52" s="175">
        <v>0</v>
      </c>
    </row>
    <row r="53" spans="1:5" ht="48.75" customHeight="1" x14ac:dyDescent="0.25">
      <c r="A53" s="92" t="s">
        <v>676</v>
      </c>
      <c r="B53" s="86" t="s">
        <v>675</v>
      </c>
      <c r="C53" s="534">
        <v>8535300</v>
      </c>
      <c r="D53" s="178">
        <v>1421400</v>
      </c>
      <c r="E53" s="175">
        <v>1381300</v>
      </c>
    </row>
    <row r="54" spans="1:5" s="102" customFormat="1" ht="36" customHeight="1" x14ac:dyDescent="0.25">
      <c r="A54" s="164" t="s">
        <v>301</v>
      </c>
      <c r="B54" s="165">
        <v>2.02200000000001E+16</v>
      </c>
      <c r="C54" s="533">
        <f>C55</f>
        <v>300000</v>
      </c>
      <c r="D54" s="176">
        <f>D55</f>
        <v>509900</v>
      </c>
      <c r="E54" s="177">
        <f>E55</f>
        <v>548900</v>
      </c>
    </row>
    <row r="55" spans="1:5" ht="26.25" customHeight="1" x14ac:dyDescent="0.25">
      <c r="A55" s="90" t="s">
        <v>141</v>
      </c>
      <c r="B55" s="94">
        <v>2.02299990000001E+16</v>
      </c>
      <c r="C55" s="534">
        <f>C56</f>
        <v>300000</v>
      </c>
      <c r="D55" s="178">
        <v>509900</v>
      </c>
      <c r="E55" s="175">
        <v>548900</v>
      </c>
    </row>
    <row r="56" spans="1:5" ht="30.75" customHeight="1" x14ac:dyDescent="0.25">
      <c r="A56" s="90" t="s">
        <v>302</v>
      </c>
      <c r="B56" s="94">
        <v>2.02299991000001E+16</v>
      </c>
      <c r="C56" s="534">
        <v>300000</v>
      </c>
      <c r="D56" s="178">
        <v>509900</v>
      </c>
      <c r="E56" s="175">
        <v>548900</v>
      </c>
    </row>
    <row r="57" spans="1:5" s="102" customFormat="1" ht="31.5" x14ac:dyDescent="0.25">
      <c r="A57" s="164" t="s">
        <v>297</v>
      </c>
      <c r="B57" s="89" t="s">
        <v>577</v>
      </c>
      <c r="C57" s="533">
        <f>C60+C58</f>
        <v>174400</v>
      </c>
      <c r="D57" s="176" t="e">
        <f>D60+#REF!</f>
        <v>#REF!</v>
      </c>
      <c r="E57" s="177" t="e">
        <f>E60+#REF!</f>
        <v>#REF!</v>
      </c>
    </row>
    <row r="58" spans="1:5" ht="47.25" x14ac:dyDescent="0.25">
      <c r="A58" s="96" t="s">
        <v>204</v>
      </c>
      <c r="B58" s="94" t="s">
        <v>580</v>
      </c>
      <c r="C58" s="533">
        <f>C59</f>
        <v>700</v>
      </c>
      <c r="D58" s="178">
        <v>600</v>
      </c>
      <c r="E58" s="175">
        <v>600</v>
      </c>
    </row>
    <row r="59" spans="1:5" ht="47.25" x14ac:dyDescent="0.25">
      <c r="A59" s="96" t="s">
        <v>206</v>
      </c>
      <c r="B59" s="94" t="s">
        <v>581</v>
      </c>
      <c r="C59" s="534">
        <v>700</v>
      </c>
      <c r="D59" s="178">
        <v>600</v>
      </c>
      <c r="E59" s="175">
        <v>600</v>
      </c>
    </row>
    <row r="60" spans="1:5" ht="63" x14ac:dyDescent="0.25">
      <c r="A60" s="500" t="s">
        <v>677</v>
      </c>
      <c r="B60" s="94" t="s">
        <v>578</v>
      </c>
      <c r="C60" s="533">
        <f>C61</f>
        <v>173700</v>
      </c>
      <c r="D60" s="178">
        <f>D61</f>
        <v>35100</v>
      </c>
      <c r="E60" s="175">
        <f>E61</f>
        <v>35100</v>
      </c>
    </row>
    <row r="61" spans="1:5" ht="63" x14ac:dyDescent="0.25">
      <c r="A61" s="500" t="s">
        <v>677</v>
      </c>
      <c r="B61" s="94" t="s">
        <v>579</v>
      </c>
      <c r="C61" s="534">
        <v>173700</v>
      </c>
      <c r="D61" s="178">
        <v>35100</v>
      </c>
      <c r="E61" s="175">
        <v>35100</v>
      </c>
    </row>
    <row r="62" spans="1:5" s="102" customFormat="1" hidden="1" x14ac:dyDescent="0.25">
      <c r="A62" s="164" t="s">
        <v>23</v>
      </c>
      <c r="B62" s="165" t="s">
        <v>582</v>
      </c>
      <c r="C62" s="533">
        <f>C63</f>
        <v>0</v>
      </c>
      <c r="D62" s="176">
        <f>D63</f>
        <v>509900</v>
      </c>
      <c r="E62" s="177">
        <f>E63</f>
        <v>548900</v>
      </c>
    </row>
    <row r="63" spans="1:5" ht="31.5" hidden="1" x14ac:dyDescent="0.25">
      <c r="A63" s="90" t="s">
        <v>294</v>
      </c>
      <c r="B63" s="94" t="s">
        <v>583</v>
      </c>
      <c r="C63" s="534">
        <f>C64</f>
        <v>0</v>
      </c>
      <c r="D63" s="178">
        <v>509900</v>
      </c>
      <c r="E63" s="175">
        <v>548900</v>
      </c>
    </row>
    <row r="64" spans="1:5" ht="18" hidden="1" customHeight="1" x14ac:dyDescent="0.25">
      <c r="A64" s="90" t="s">
        <v>295</v>
      </c>
      <c r="B64" s="94" t="s">
        <v>584</v>
      </c>
      <c r="C64" s="534">
        <v>0</v>
      </c>
      <c r="D64" s="178">
        <v>509900</v>
      </c>
      <c r="E64" s="175">
        <v>548900</v>
      </c>
    </row>
    <row r="65" spans="1:7" x14ac:dyDescent="0.25">
      <c r="A65" s="97" t="s">
        <v>24</v>
      </c>
      <c r="B65" s="89"/>
      <c r="C65" s="533">
        <f>C10+C48</f>
        <v>9522500</v>
      </c>
      <c r="D65" s="176" t="e">
        <f>D10+D48</f>
        <v>#REF!</v>
      </c>
      <c r="E65" s="176" t="e">
        <f>E10+E48</f>
        <v>#REF!</v>
      </c>
    </row>
    <row r="68" spans="1:7" x14ac:dyDescent="0.25">
      <c r="E68" s="98"/>
    </row>
    <row r="69" spans="1:7" ht="37.5" x14ac:dyDescent="0.3">
      <c r="A69" s="99" t="s">
        <v>603</v>
      </c>
      <c r="B69" s="538" t="s">
        <v>604</v>
      </c>
      <c r="C69" s="538"/>
      <c r="D69" s="538"/>
      <c r="E69" s="538"/>
      <c r="G69" s="214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opLeftCell="A38" workbookViewId="0">
      <selection activeCell="D51" sqref="D50:D51"/>
    </sheetView>
  </sheetViews>
  <sheetFormatPr defaultRowHeight="15.75" x14ac:dyDescent="0.25"/>
  <cols>
    <col min="1" max="1" width="50.85546875" style="404" customWidth="1"/>
    <col min="2" max="2" width="16.140625" style="404" customWidth="1"/>
    <col min="3" max="3" width="10.85546875" style="404" customWidth="1"/>
    <col min="4" max="4" width="14.42578125" style="19" customWidth="1"/>
    <col min="5" max="5" width="19.85546875" style="105" hidden="1" customWidth="1"/>
    <col min="6" max="7" width="19.85546875" style="105" customWidth="1"/>
  </cols>
  <sheetData>
    <row r="1" spans="1:7" x14ac:dyDescent="0.25">
      <c r="D1" s="561" t="s">
        <v>690</v>
      </c>
      <c r="E1" s="561"/>
      <c r="F1" s="561"/>
      <c r="G1" s="561"/>
    </row>
    <row r="2" spans="1:7" x14ac:dyDescent="0.25">
      <c r="C2" s="561" t="s">
        <v>748</v>
      </c>
      <c r="D2" s="561"/>
      <c r="E2" s="561"/>
      <c r="F2" s="561"/>
      <c r="G2" s="561"/>
    </row>
    <row r="3" spans="1:7" x14ac:dyDescent="0.25">
      <c r="A3" s="509" t="s">
        <v>637</v>
      </c>
      <c r="C3" s="514"/>
      <c r="D3" s="514"/>
      <c r="E3" s="514"/>
      <c r="F3" s="514"/>
      <c r="G3" s="514"/>
    </row>
    <row r="4" spans="1:7" x14ac:dyDescent="0.25">
      <c r="A4" s="514" t="s">
        <v>616</v>
      </c>
      <c r="B4" s="514"/>
      <c r="C4" s="514" t="s">
        <v>707</v>
      </c>
      <c r="D4" s="514"/>
      <c r="E4" s="514"/>
      <c r="F4" s="514"/>
      <c r="G4" s="514"/>
    </row>
    <row r="5" spans="1:7" x14ac:dyDescent="0.25">
      <c r="D5" s="18"/>
    </row>
    <row r="6" spans="1:7" ht="15.75" customHeight="1" x14ac:dyDescent="0.25">
      <c r="A6" s="558" t="s">
        <v>740</v>
      </c>
      <c r="B6" s="558"/>
      <c r="C6" s="558"/>
      <c r="D6" s="558"/>
      <c r="E6" s="558"/>
      <c r="F6" s="558"/>
      <c r="G6" s="558"/>
    </row>
    <row r="7" spans="1:7" ht="33" customHeight="1" x14ac:dyDescent="0.25">
      <c r="A7" s="558"/>
      <c r="B7" s="558"/>
      <c r="C7" s="558"/>
      <c r="D7" s="558"/>
      <c r="E7" s="558"/>
      <c r="F7" s="558"/>
      <c r="G7" s="558"/>
    </row>
    <row r="8" spans="1:7" ht="12.75" customHeight="1" x14ac:dyDescent="0.25">
      <c r="A8" s="558"/>
      <c r="B8" s="558"/>
      <c r="C8" s="558"/>
      <c r="D8" s="558"/>
      <c r="E8" s="558"/>
      <c r="F8" s="558"/>
      <c r="G8" s="558"/>
    </row>
    <row r="9" spans="1:7" ht="15.75" hidden="1" customHeight="1" x14ac:dyDescent="0.25">
      <c r="A9" s="558"/>
      <c r="B9" s="558"/>
      <c r="C9" s="558"/>
      <c r="D9" s="558"/>
      <c r="E9" s="558"/>
      <c r="F9" s="558"/>
      <c r="G9" s="558"/>
    </row>
    <row r="10" spans="1:7" x14ac:dyDescent="0.25">
      <c r="A10" s="107" t="s">
        <v>82</v>
      </c>
      <c r="B10" s="107" t="s">
        <v>82</v>
      </c>
      <c r="C10" s="107" t="s">
        <v>82</v>
      </c>
      <c r="D10" s="108" t="s">
        <v>82</v>
      </c>
      <c r="G10" s="429" t="s">
        <v>144</v>
      </c>
    </row>
    <row r="11" spans="1:7" x14ac:dyDescent="0.25">
      <c r="A11" s="562" t="s">
        <v>83</v>
      </c>
      <c r="B11" s="562" t="s">
        <v>117</v>
      </c>
      <c r="C11" s="562" t="s">
        <v>118</v>
      </c>
      <c r="D11" s="562" t="s">
        <v>84</v>
      </c>
      <c r="E11" s="425" t="s">
        <v>160</v>
      </c>
      <c r="F11" s="435" t="s">
        <v>3</v>
      </c>
      <c r="G11" s="435" t="s">
        <v>3</v>
      </c>
    </row>
    <row r="12" spans="1:7" ht="15.75" customHeight="1" x14ac:dyDescent="0.25">
      <c r="A12" s="562"/>
      <c r="B12" s="562"/>
      <c r="C12" s="562"/>
      <c r="D12" s="562"/>
      <c r="E12" s="425"/>
      <c r="F12" s="435" t="s">
        <v>674</v>
      </c>
      <c r="G12" s="435" t="s">
        <v>718</v>
      </c>
    </row>
    <row r="13" spans="1:7" x14ac:dyDescent="0.25">
      <c r="A13" s="420">
        <v>1</v>
      </c>
      <c r="B13" s="420">
        <v>2</v>
      </c>
      <c r="C13" s="420">
        <v>3</v>
      </c>
      <c r="D13" s="420">
        <v>4</v>
      </c>
      <c r="E13" s="420">
        <v>5</v>
      </c>
      <c r="F13" s="420">
        <v>5</v>
      </c>
      <c r="G13" s="420">
        <v>5</v>
      </c>
    </row>
    <row r="14" spans="1:7" ht="31.5" x14ac:dyDescent="0.25">
      <c r="A14" s="268" t="s">
        <v>709</v>
      </c>
      <c r="B14" s="420"/>
      <c r="C14" s="420"/>
      <c r="D14" s="420"/>
      <c r="E14" s="421">
        <f>E15+E21</f>
        <v>0</v>
      </c>
      <c r="F14" s="421">
        <f>F15+F21</f>
        <v>5686841</v>
      </c>
      <c r="G14" s="421">
        <f>G15+G21</f>
        <v>303031</v>
      </c>
    </row>
    <row r="15" spans="1:7" ht="47.25" x14ac:dyDescent="0.25">
      <c r="A15" s="270" t="s">
        <v>694</v>
      </c>
      <c r="B15" s="283">
        <v>7100000000</v>
      </c>
      <c r="C15" s="272"/>
      <c r="D15" s="272"/>
      <c r="E15" s="274">
        <f t="shared" ref="E15:G19" si="0">E16</f>
        <v>0</v>
      </c>
      <c r="F15" s="274">
        <f t="shared" si="0"/>
        <v>303031</v>
      </c>
      <c r="G15" s="274">
        <f t="shared" si="0"/>
        <v>303031</v>
      </c>
    </row>
    <row r="16" spans="1:7" ht="47.25" x14ac:dyDescent="0.25">
      <c r="A16" s="270" t="s">
        <v>708</v>
      </c>
      <c r="B16" s="283">
        <v>7110000000</v>
      </c>
      <c r="C16" s="272"/>
      <c r="D16" s="272"/>
      <c r="E16" s="274">
        <f t="shared" si="0"/>
        <v>0</v>
      </c>
      <c r="F16" s="274">
        <f t="shared" si="0"/>
        <v>303031</v>
      </c>
      <c r="G16" s="274">
        <f t="shared" si="0"/>
        <v>303031</v>
      </c>
    </row>
    <row r="17" spans="1:8" ht="47.25" x14ac:dyDescent="0.25">
      <c r="A17" s="270" t="s">
        <v>318</v>
      </c>
      <c r="B17" s="283">
        <v>7110100000</v>
      </c>
      <c r="C17" s="272"/>
      <c r="D17" s="272"/>
      <c r="E17" s="274">
        <f t="shared" si="0"/>
        <v>0</v>
      </c>
      <c r="F17" s="274">
        <f t="shared" si="0"/>
        <v>303031</v>
      </c>
      <c r="G17" s="274">
        <f t="shared" si="0"/>
        <v>303031</v>
      </c>
    </row>
    <row r="18" spans="1:8" ht="31.5" x14ac:dyDescent="0.25">
      <c r="A18" s="270" t="s">
        <v>319</v>
      </c>
      <c r="B18" s="283" t="s">
        <v>320</v>
      </c>
      <c r="C18" s="272"/>
      <c r="D18" s="272"/>
      <c r="E18" s="274">
        <f t="shared" si="0"/>
        <v>0</v>
      </c>
      <c r="F18" s="274">
        <f t="shared" si="0"/>
        <v>303031</v>
      </c>
      <c r="G18" s="274">
        <f t="shared" si="0"/>
        <v>303031</v>
      </c>
    </row>
    <row r="19" spans="1:8" ht="31.5" x14ac:dyDescent="0.25">
      <c r="A19" s="275" t="s">
        <v>321</v>
      </c>
      <c r="B19" s="436" t="s">
        <v>320</v>
      </c>
      <c r="C19" s="272"/>
      <c r="D19" s="272"/>
      <c r="E19" s="274">
        <f t="shared" si="0"/>
        <v>0</v>
      </c>
      <c r="F19" s="279">
        <f t="shared" si="0"/>
        <v>303031</v>
      </c>
      <c r="G19" s="279">
        <f t="shared" si="0"/>
        <v>303031</v>
      </c>
    </row>
    <row r="20" spans="1:8" ht="18.75" customHeight="1" x14ac:dyDescent="0.25">
      <c r="A20" s="275" t="s">
        <v>111</v>
      </c>
      <c r="B20" s="436" t="s">
        <v>320</v>
      </c>
      <c r="C20" s="277">
        <v>200</v>
      </c>
      <c r="D20" s="491" t="s">
        <v>112</v>
      </c>
      <c r="E20" s="279"/>
      <c r="F20" s="279">
        <v>303031</v>
      </c>
      <c r="G20" s="279">
        <v>303031</v>
      </c>
    </row>
    <row r="21" spans="1:8" ht="28.5" customHeight="1" x14ac:dyDescent="0.25">
      <c r="A21" s="270" t="s">
        <v>710</v>
      </c>
      <c r="B21" s="283" t="s">
        <v>712</v>
      </c>
      <c r="C21" s="272"/>
      <c r="D21" s="272"/>
      <c r="E21" s="274"/>
      <c r="F21" s="274">
        <v>5383810</v>
      </c>
      <c r="G21" s="274"/>
      <c r="H21" t="s">
        <v>680</v>
      </c>
    </row>
    <row r="22" spans="1:8" ht="30" hidden="1" customHeight="1" x14ac:dyDescent="0.25">
      <c r="A22" s="270"/>
      <c r="B22" s="283"/>
      <c r="C22" s="272"/>
      <c r="D22" s="272"/>
      <c r="E22" s="274"/>
      <c r="F22" s="274"/>
      <c r="G22" s="274"/>
    </row>
    <row r="23" spans="1:8" ht="58.5" customHeight="1" x14ac:dyDescent="0.25">
      <c r="A23" s="270" t="s">
        <v>711</v>
      </c>
      <c r="B23" s="283" t="s">
        <v>713</v>
      </c>
      <c r="C23" s="272"/>
      <c r="D23" s="272"/>
      <c r="E23" s="274"/>
      <c r="F23" s="274">
        <v>5383810</v>
      </c>
      <c r="G23" s="274"/>
    </row>
    <row r="24" spans="1:8" ht="62.25" customHeight="1" x14ac:dyDescent="0.25">
      <c r="A24" s="270" t="s">
        <v>714</v>
      </c>
      <c r="B24" s="283" t="s">
        <v>715</v>
      </c>
      <c r="C24" s="272"/>
      <c r="D24" s="272"/>
      <c r="E24" s="274"/>
      <c r="F24" s="274">
        <v>5383810</v>
      </c>
      <c r="G24" s="274"/>
    </row>
    <row r="25" spans="1:8" ht="31.5" customHeight="1" x14ac:dyDescent="0.25">
      <c r="A25" s="275" t="s">
        <v>716</v>
      </c>
      <c r="B25" s="430" t="s">
        <v>717</v>
      </c>
      <c r="C25" s="281"/>
      <c r="D25" s="280"/>
      <c r="E25" s="279"/>
      <c r="F25" s="279">
        <v>5383810</v>
      </c>
      <c r="G25" s="279"/>
    </row>
    <row r="26" spans="1:8" ht="30" customHeight="1" x14ac:dyDescent="0.25">
      <c r="A26" s="275" t="s">
        <v>321</v>
      </c>
      <c r="B26" s="430" t="s">
        <v>717</v>
      </c>
      <c r="C26" s="281">
        <v>200</v>
      </c>
      <c r="D26" s="280" t="s">
        <v>112</v>
      </c>
      <c r="E26" s="279"/>
      <c r="F26" s="279">
        <v>5383810</v>
      </c>
      <c r="G26" s="279"/>
    </row>
    <row r="27" spans="1:8" ht="1.5" customHeight="1" x14ac:dyDescent="0.25">
      <c r="A27" s="275"/>
      <c r="B27" s="430"/>
      <c r="C27" s="281"/>
      <c r="D27" s="280"/>
      <c r="E27" s="279"/>
      <c r="F27" s="279"/>
      <c r="G27" s="279"/>
    </row>
    <row r="28" spans="1:8" ht="15" hidden="1" customHeight="1" x14ac:dyDescent="0.25">
      <c r="A28" s="275"/>
      <c r="B28" s="430"/>
      <c r="C28" s="281"/>
      <c r="D28" s="280"/>
      <c r="E28" s="279"/>
      <c r="F28" s="279"/>
      <c r="G28" s="279"/>
    </row>
    <row r="29" spans="1:8" x14ac:dyDescent="0.25">
      <c r="A29" s="283" t="s">
        <v>326</v>
      </c>
      <c r="B29" s="365" t="s">
        <v>327</v>
      </c>
      <c r="C29" s="365"/>
      <c r="D29" s="365"/>
      <c r="E29" s="274">
        <f>E30+E54+E80+E116+E121+E159</f>
        <v>4955335.75</v>
      </c>
      <c r="F29" s="274">
        <f>F30+F54+F80+F116+F121+F159</f>
        <v>4809608.5</v>
      </c>
      <c r="G29" s="274">
        <f>G30+G54+G80+G116+G121+G159</f>
        <v>4892027.5</v>
      </c>
    </row>
    <row r="30" spans="1:8" ht="31.5" x14ac:dyDescent="0.25">
      <c r="A30" s="425" t="s">
        <v>328</v>
      </c>
      <c r="B30" s="431" t="s">
        <v>329</v>
      </c>
      <c r="C30" s="431"/>
      <c r="D30" s="431"/>
      <c r="E30" s="432">
        <f>E31+E34+E37+E42+E46+E50</f>
        <v>3895873.95</v>
      </c>
      <c r="F30" s="432">
        <f>F31+F34+F37+F42+F46+F50</f>
        <v>3398475.5</v>
      </c>
      <c r="G30" s="432">
        <f>G31+G34+G37+G42+G46+G50</f>
        <v>3463704.5</v>
      </c>
    </row>
    <row r="31" spans="1:8" x14ac:dyDescent="0.25">
      <c r="A31" s="290" t="s">
        <v>330</v>
      </c>
      <c r="B31" s="292" t="s">
        <v>331</v>
      </c>
      <c r="C31" s="292"/>
      <c r="D31" s="292"/>
      <c r="E31" s="299">
        <f t="shared" ref="E31:G32" si="1">E32</f>
        <v>601370</v>
      </c>
      <c r="F31" s="299">
        <f t="shared" si="1"/>
        <v>955823</v>
      </c>
      <c r="G31" s="299">
        <f t="shared" si="1"/>
        <v>1039385</v>
      </c>
    </row>
    <row r="32" spans="1:8" ht="78.75" x14ac:dyDescent="0.25">
      <c r="A32" s="290" t="s">
        <v>323</v>
      </c>
      <c r="B32" s="292" t="s">
        <v>331</v>
      </c>
      <c r="C32" s="292" t="s">
        <v>324</v>
      </c>
      <c r="D32" s="292"/>
      <c r="E32" s="299">
        <f t="shared" si="1"/>
        <v>601370</v>
      </c>
      <c r="F32" s="299">
        <f t="shared" si="1"/>
        <v>955823</v>
      </c>
      <c r="G32" s="299">
        <f t="shared" si="1"/>
        <v>1039385</v>
      </c>
    </row>
    <row r="33" spans="1:7" x14ac:dyDescent="0.25">
      <c r="A33" s="290" t="s">
        <v>122</v>
      </c>
      <c r="B33" s="292" t="s">
        <v>331</v>
      </c>
      <c r="C33" s="292" t="s">
        <v>324</v>
      </c>
      <c r="D33" s="292" t="s">
        <v>88</v>
      </c>
      <c r="E33" s="299">
        <v>601370</v>
      </c>
      <c r="F33" s="299">
        <v>955823</v>
      </c>
      <c r="G33" s="299">
        <v>1039385</v>
      </c>
    </row>
    <row r="34" spans="1:7" x14ac:dyDescent="0.25">
      <c r="A34" s="290" t="s">
        <v>330</v>
      </c>
      <c r="B34" s="292" t="s">
        <v>332</v>
      </c>
      <c r="C34" s="292"/>
      <c r="D34" s="292"/>
      <c r="E34" s="299">
        <f t="shared" ref="E34:G35" si="2">E35</f>
        <v>2672703.9500000002</v>
      </c>
      <c r="F34" s="299">
        <f t="shared" si="2"/>
        <v>1704337.5</v>
      </c>
      <c r="G34" s="299">
        <f t="shared" si="2"/>
        <v>1706004.5</v>
      </c>
    </row>
    <row r="35" spans="1:7" ht="78.75" x14ac:dyDescent="0.25">
      <c r="A35" s="290" t="s">
        <v>323</v>
      </c>
      <c r="B35" s="292" t="s">
        <v>332</v>
      </c>
      <c r="C35" s="292" t="s">
        <v>324</v>
      </c>
      <c r="D35" s="292"/>
      <c r="E35" s="299">
        <f t="shared" si="2"/>
        <v>2672703.9500000002</v>
      </c>
      <c r="F35" s="299">
        <f t="shared" si="2"/>
        <v>1704337.5</v>
      </c>
      <c r="G35" s="299">
        <f t="shared" si="2"/>
        <v>1706004.5</v>
      </c>
    </row>
    <row r="36" spans="1:7" x14ac:dyDescent="0.25">
      <c r="A36" s="290" t="s">
        <v>333</v>
      </c>
      <c r="B36" s="292" t="s">
        <v>332</v>
      </c>
      <c r="C36" s="292" t="s">
        <v>324</v>
      </c>
      <c r="D36" s="292" t="s">
        <v>90</v>
      </c>
      <c r="E36" s="299">
        <v>2672703.9500000002</v>
      </c>
      <c r="F36" s="299">
        <v>1704337.5</v>
      </c>
      <c r="G36" s="299">
        <v>1706004.5</v>
      </c>
    </row>
    <row r="37" spans="1:7" x14ac:dyDescent="0.25">
      <c r="A37" s="290" t="s">
        <v>334</v>
      </c>
      <c r="B37" s="292" t="s">
        <v>335</v>
      </c>
      <c r="C37" s="292"/>
      <c r="D37" s="292"/>
      <c r="E37" s="299">
        <f>E38+E40</f>
        <v>369600</v>
      </c>
      <c r="F37" s="299">
        <f>F38+F40</f>
        <v>436620</v>
      </c>
      <c r="G37" s="299">
        <f>G38+G40</f>
        <v>436620</v>
      </c>
    </row>
    <row r="38" spans="1:7" ht="31.5" x14ac:dyDescent="0.25">
      <c r="A38" s="197" t="s">
        <v>336</v>
      </c>
      <c r="B38" s="292" t="s">
        <v>335</v>
      </c>
      <c r="C38" s="292" t="s">
        <v>325</v>
      </c>
      <c r="D38" s="292"/>
      <c r="E38" s="299">
        <f>E39</f>
        <v>310600</v>
      </c>
      <c r="F38" s="299">
        <f>F39</f>
        <v>434620</v>
      </c>
      <c r="G38" s="299">
        <f>G39</f>
        <v>434620</v>
      </c>
    </row>
    <row r="39" spans="1:7" x14ac:dyDescent="0.25">
      <c r="A39" s="290" t="s">
        <v>333</v>
      </c>
      <c r="B39" s="292" t="s">
        <v>335</v>
      </c>
      <c r="C39" s="292" t="s">
        <v>325</v>
      </c>
      <c r="D39" s="292" t="s">
        <v>90</v>
      </c>
      <c r="E39" s="299">
        <v>310600</v>
      </c>
      <c r="F39" s="299">
        <v>434620</v>
      </c>
      <c r="G39" s="299">
        <v>434620</v>
      </c>
    </row>
    <row r="40" spans="1:7" x14ac:dyDescent="0.25">
      <c r="A40" s="197" t="s">
        <v>337</v>
      </c>
      <c r="B40" s="292" t="s">
        <v>433</v>
      </c>
      <c r="C40" s="292" t="s">
        <v>338</v>
      </c>
      <c r="D40" s="292"/>
      <c r="E40" s="299">
        <f>E41</f>
        <v>59000</v>
      </c>
      <c r="F40" s="299">
        <f>F41</f>
        <v>2000</v>
      </c>
      <c r="G40" s="299">
        <f>G41</f>
        <v>2000</v>
      </c>
    </row>
    <row r="41" spans="1:7" x14ac:dyDescent="0.25">
      <c r="A41" s="290" t="s">
        <v>333</v>
      </c>
      <c r="B41" s="292" t="s">
        <v>433</v>
      </c>
      <c r="C41" s="292" t="s">
        <v>338</v>
      </c>
      <c r="D41" s="292" t="s">
        <v>90</v>
      </c>
      <c r="E41" s="299">
        <v>59000</v>
      </c>
      <c r="F41" s="299">
        <v>2000</v>
      </c>
      <c r="G41" s="299">
        <v>2000</v>
      </c>
    </row>
    <row r="42" spans="1:7" ht="31.5" x14ac:dyDescent="0.25">
      <c r="A42" s="422" t="s">
        <v>452</v>
      </c>
      <c r="B42" s="431" t="s">
        <v>453</v>
      </c>
      <c r="C42" s="431"/>
      <c r="D42" s="431"/>
      <c r="E42" s="432">
        <f t="shared" ref="E42:G44" si="3">E43</f>
        <v>100000</v>
      </c>
      <c r="F42" s="432">
        <f t="shared" si="3"/>
        <v>20000</v>
      </c>
      <c r="G42" s="432">
        <f t="shared" si="3"/>
        <v>0</v>
      </c>
    </row>
    <row r="43" spans="1:7" ht="63" x14ac:dyDescent="0.25">
      <c r="A43" s="270" t="s">
        <v>618</v>
      </c>
      <c r="B43" s="431" t="s">
        <v>454</v>
      </c>
      <c r="C43" s="431"/>
      <c r="D43" s="431"/>
      <c r="E43" s="432">
        <f t="shared" si="3"/>
        <v>100000</v>
      </c>
      <c r="F43" s="432">
        <f t="shared" si="3"/>
        <v>20000</v>
      </c>
      <c r="G43" s="432">
        <f t="shared" si="3"/>
        <v>0</v>
      </c>
    </row>
    <row r="44" spans="1:7" ht="31.5" x14ac:dyDescent="0.25">
      <c r="A44" s="482" t="s">
        <v>321</v>
      </c>
      <c r="B44" s="292" t="s">
        <v>454</v>
      </c>
      <c r="C44" s="292" t="s">
        <v>325</v>
      </c>
      <c r="D44" s="292"/>
      <c r="E44" s="299">
        <f t="shared" si="3"/>
        <v>100000</v>
      </c>
      <c r="F44" s="299">
        <f t="shared" si="3"/>
        <v>20000</v>
      </c>
      <c r="G44" s="299">
        <f t="shared" si="3"/>
        <v>0</v>
      </c>
    </row>
    <row r="45" spans="1:7" x14ac:dyDescent="0.25">
      <c r="A45" s="290" t="s">
        <v>235</v>
      </c>
      <c r="B45" s="292" t="s">
        <v>454</v>
      </c>
      <c r="C45" s="292" t="s">
        <v>325</v>
      </c>
      <c r="D45" s="292" t="s">
        <v>232</v>
      </c>
      <c r="E45" s="299">
        <v>100000</v>
      </c>
      <c r="F45" s="299">
        <v>20000</v>
      </c>
      <c r="G45" s="299">
        <v>0</v>
      </c>
    </row>
    <row r="46" spans="1:7" x14ac:dyDescent="0.25">
      <c r="A46" s="422" t="s">
        <v>455</v>
      </c>
      <c r="B46" s="431" t="s">
        <v>457</v>
      </c>
      <c r="C46" s="431"/>
      <c r="D46" s="431"/>
      <c r="E46" s="432">
        <f t="shared" ref="E46:G48" si="4">E47</f>
        <v>139200</v>
      </c>
      <c r="F46" s="432">
        <f t="shared" si="4"/>
        <v>276695</v>
      </c>
      <c r="G46" s="432">
        <f t="shared" si="4"/>
        <v>276695</v>
      </c>
    </row>
    <row r="47" spans="1:7" ht="40.5" customHeight="1" x14ac:dyDescent="0.25">
      <c r="A47" s="249" t="s">
        <v>754</v>
      </c>
      <c r="B47" s="431" t="s">
        <v>458</v>
      </c>
      <c r="C47" s="431" t="s">
        <v>459</v>
      </c>
      <c r="D47" s="431" t="s">
        <v>221</v>
      </c>
      <c r="E47" s="432">
        <f t="shared" si="4"/>
        <v>139200</v>
      </c>
      <c r="F47" s="432">
        <f t="shared" si="4"/>
        <v>276695</v>
      </c>
      <c r="G47" s="432">
        <f t="shared" si="4"/>
        <v>276695</v>
      </c>
    </row>
    <row r="48" spans="1:7" ht="31.5" x14ac:dyDescent="0.25">
      <c r="A48" s="482" t="s">
        <v>757</v>
      </c>
      <c r="B48" s="292" t="s">
        <v>458</v>
      </c>
      <c r="C48" s="292" t="s">
        <v>349</v>
      </c>
      <c r="D48" s="292" t="s">
        <v>221</v>
      </c>
      <c r="E48" s="299">
        <f t="shared" si="4"/>
        <v>139200</v>
      </c>
      <c r="F48" s="299">
        <f t="shared" si="4"/>
        <v>276695</v>
      </c>
      <c r="G48" s="299">
        <f t="shared" si="4"/>
        <v>276695</v>
      </c>
    </row>
    <row r="49" spans="1:7" x14ac:dyDescent="0.25">
      <c r="A49" s="482" t="s">
        <v>756</v>
      </c>
      <c r="B49" s="292" t="s">
        <v>458</v>
      </c>
      <c r="C49" s="292" t="s">
        <v>755</v>
      </c>
      <c r="D49" s="292" t="s">
        <v>221</v>
      </c>
      <c r="E49" s="299">
        <v>139200</v>
      </c>
      <c r="F49" s="299">
        <v>276695</v>
      </c>
      <c r="G49" s="299">
        <v>276695</v>
      </c>
    </row>
    <row r="50" spans="1:7" ht="31.5" x14ac:dyDescent="0.25">
      <c r="A50" s="252" t="s">
        <v>460</v>
      </c>
      <c r="B50" s="431" t="s">
        <v>461</v>
      </c>
      <c r="C50" s="431"/>
      <c r="D50" s="431"/>
      <c r="E50" s="432">
        <f t="shared" ref="E50:G52" si="5">E51</f>
        <v>13000</v>
      </c>
      <c r="F50" s="432">
        <f t="shared" si="5"/>
        <v>5000</v>
      </c>
      <c r="G50" s="432">
        <f t="shared" si="5"/>
        <v>5000</v>
      </c>
    </row>
    <row r="51" spans="1:7" ht="63" x14ac:dyDescent="0.25">
      <c r="A51" s="270" t="s">
        <v>618</v>
      </c>
      <c r="B51" s="431" t="s">
        <v>462</v>
      </c>
      <c r="C51" s="431"/>
      <c r="D51" s="431"/>
      <c r="E51" s="432">
        <f t="shared" si="5"/>
        <v>13000</v>
      </c>
      <c r="F51" s="432">
        <f t="shared" si="5"/>
        <v>5000</v>
      </c>
      <c r="G51" s="432">
        <f t="shared" si="5"/>
        <v>5000</v>
      </c>
    </row>
    <row r="52" spans="1:7" ht="31.5" x14ac:dyDescent="0.25">
      <c r="A52" s="482" t="s">
        <v>321</v>
      </c>
      <c r="B52" s="292" t="s">
        <v>462</v>
      </c>
      <c r="C52" s="292" t="s">
        <v>325</v>
      </c>
      <c r="D52" s="292"/>
      <c r="E52" s="299">
        <f t="shared" si="5"/>
        <v>13000</v>
      </c>
      <c r="F52" s="299">
        <f t="shared" si="5"/>
        <v>5000</v>
      </c>
      <c r="G52" s="299">
        <f t="shared" si="5"/>
        <v>5000</v>
      </c>
    </row>
    <row r="53" spans="1:7" ht="31.5" x14ac:dyDescent="0.25">
      <c r="A53" s="423" t="s">
        <v>315</v>
      </c>
      <c r="B53" s="292" t="s">
        <v>462</v>
      </c>
      <c r="C53" s="292" t="s">
        <v>325</v>
      </c>
      <c r="D53" s="292" t="s">
        <v>314</v>
      </c>
      <c r="E53" s="299">
        <v>13000</v>
      </c>
      <c r="F53" s="299">
        <v>5000</v>
      </c>
      <c r="G53" s="299">
        <v>5000</v>
      </c>
    </row>
    <row r="54" spans="1:7" ht="31.5" x14ac:dyDescent="0.25">
      <c r="A54" s="437" t="s">
        <v>339</v>
      </c>
      <c r="B54" s="431" t="s">
        <v>340</v>
      </c>
      <c r="C54" s="431"/>
      <c r="D54" s="431"/>
      <c r="E54" s="432">
        <f>E55+E59+E68+E72</f>
        <v>31600</v>
      </c>
      <c r="F54" s="432">
        <f>F55+F59+F68+F72</f>
        <v>24000</v>
      </c>
      <c r="G54" s="432">
        <f>G55+G59+G68+G72</f>
        <v>24000</v>
      </c>
    </row>
    <row r="55" spans="1:7" ht="47.25" x14ac:dyDescent="0.25">
      <c r="A55" s="437" t="s">
        <v>435</v>
      </c>
      <c r="B55" s="431" t="s">
        <v>434</v>
      </c>
      <c r="C55" s="431"/>
      <c r="D55" s="431"/>
      <c r="E55" s="432">
        <f t="shared" ref="E55:G57" si="6">E56</f>
        <v>4000</v>
      </c>
      <c r="F55" s="432">
        <f t="shared" si="6"/>
        <v>12000</v>
      </c>
      <c r="G55" s="432">
        <f t="shared" si="6"/>
        <v>12000</v>
      </c>
    </row>
    <row r="56" spans="1:7" ht="78.75" x14ac:dyDescent="0.25">
      <c r="A56" s="270" t="s">
        <v>618</v>
      </c>
      <c r="B56" s="431" t="s">
        <v>436</v>
      </c>
      <c r="C56" s="431"/>
      <c r="D56" s="431"/>
      <c r="E56" s="432">
        <f t="shared" si="6"/>
        <v>4000</v>
      </c>
      <c r="F56" s="432">
        <f t="shared" si="6"/>
        <v>12000</v>
      </c>
      <c r="G56" s="432">
        <f t="shared" si="6"/>
        <v>12000</v>
      </c>
    </row>
    <row r="57" spans="1:7" ht="31.5" x14ac:dyDescent="0.25">
      <c r="A57" s="482" t="s">
        <v>321</v>
      </c>
      <c r="B57" s="292" t="s">
        <v>436</v>
      </c>
      <c r="C57" s="292" t="s">
        <v>325</v>
      </c>
      <c r="D57" s="292"/>
      <c r="E57" s="299">
        <f t="shared" si="6"/>
        <v>4000</v>
      </c>
      <c r="F57" s="299">
        <f t="shared" si="6"/>
        <v>12000</v>
      </c>
      <c r="G57" s="299">
        <f t="shared" si="6"/>
        <v>12000</v>
      </c>
    </row>
    <row r="58" spans="1:7" ht="47.25" x14ac:dyDescent="0.25">
      <c r="A58" s="290" t="s">
        <v>619</v>
      </c>
      <c r="B58" s="292" t="s">
        <v>436</v>
      </c>
      <c r="C58" s="292" t="s">
        <v>325</v>
      </c>
      <c r="D58" s="292" t="s">
        <v>100</v>
      </c>
      <c r="E58" s="299">
        <v>4000</v>
      </c>
      <c r="F58" s="299">
        <v>12000</v>
      </c>
      <c r="G58" s="299">
        <v>12000</v>
      </c>
    </row>
    <row r="59" spans="1:7" ht="31.5" x14ac:dyDescent="0.25">
      <c r="A59" s="437" t="s">
        <v>341</v>
      </c>
      <c r="B59" s="431" t="s">
        <v>342</v>
      </c>
      <c r="C59" s="431"/>
      <c r="D59" s="431"/>
      <c r="E59" s="432">
        <f t="shared" ref="E59:G61" si="7">E60</f>
        <v>2000</v>
      </c>
      <c r="F59" s="432">
        <f t="shared" si="7"/>
        <v>1000</v>
      </c>
      <c r="G59" s="432">
        <f t="shared" si="7"/>
        <v>1000</v>
      </c>
    </row>
    <row r="60" spans="1:7" ht="78.75" x14ac:dyDescent="0.25">
      <c r="A60" s="270" t="s">
        <v>618</v>
      </c>
      <c r="B60" s="431" t="s">
        <v>344</v>
      </c>
      <c r="C60" s="431"/>
      <c r="D60" s="431"/>
      <c r="E60" s="432">
        <f t="shared" si="7"/>
        <v>2000</v>
      </c>
      <c r="F60" s="432">
        <f t="shared" si="7"/>
        <v>1000</v>
      </c>
      <c r="G60" s="432">
        <f t="shared" si="7"/>
        <v>1000</v>
      </c>
    </row>
    <row r="61" spans="1:7" ht="31.5" x14ac:dyDescent="0.25">
      <c r="A61" s="482" t="s">
        <v>321</v>
      </c>
      <c r="B61" s="292" t="s">
        <v>344</v>
      </c>
      <c r="C61" s="292" t="s">
        <v>325</v>
      </c>
      <c r="D61" s="292"/>
      <c r="E61" s="299">
        <f t="shared" si="7"/>
        <v>2000</v>
      </c>
      <c r="F61" s="299">
        <f t="shared" si="7"/>
        <v>1000</v>
      </c>
      <c r="G61" s="299">
        <f t="shared" si="7"/>
        <v>1000</v>
      </c>
    </row>
    <row r="62" spans="1:7" x14ac:dyDescent="0.25">
      <c r="A62" s="290" t="s">
        <v>613</v>
      </c>
      <c r="B62" s="292" t="s">
        <v>344</v>
      </c>
      <c r="C62" s="292" t="s">
        <v>325</v>
      </c>
      <c r="D62" s="292" t="s">
        <v>98</v>
      </c>
      <c r="E62" s="299">
        <v>2000</v>
      </c>
      <c r="F62" s="299">
        <v>1000</v>
      </c>
      <c r="G62" s="299">
        <v>1000</v>
      </c>
    </row>
    <row r="63" spans="1:7" ht="31.5" hidden="1" x14ac:dyDescent="0.25">
      <c r="A63" s="425" t="s">
        <v>347</v>
      </c>
      <c r="B63" s="431" t="s">
        <v>348</v>
      </c>
      <c r="C63" s="431"/>
      <c r="D63" s="431"/>
      <c r="E63" s="432">
        <f t="shared" ref="E63:G64" si="8">E64</f>
        <v>0</v>
      </c>
      <c r="F63" s="432">
        <f t="shared" si="8"/>
        <v>0</v>
      </c>
      <c r="G63" s="432">
        <f t="shared" si="8"/>
        <v>0</v>
      </c>
    </row>
    <row r="64" spans="1:7" ht="94.5" hidden="1" x14ac:dyDescent="0.25">
      <c r="A64" s="275" t="s">
        <v>323</v>
      </c>
      <c r="B64" s="292" t="s">
        <v>348</v>
      </c>
      <c r="C64" s="292" t="s">
        <v>324</v>
      </c>
      <c r="D64" s="292"/>
      <c r="E64" s="299">
        <f t="shared" si="8"/>
        <v>0</v>
      </c>
      <c r="F64" s="299">
        <f t="shared" si="8"/>
        <v>0</v>
      </c>
      <c r="G64" s="299">
        <f t="shared" si="8"/>
        <v>0</v>
      </c>
    </row>
    <row r="65" spans="1:7" hidden="1" x14ac:dyDescent="0.25">
      <c r="A65" s="290" t="s">
        <v>99</v>
      </c>
      <c r="B65" s="292" t="s">
        <v>348</v>
      </c>
      <c r="C65" s="292" t="s">
        <v>324</v>
      </c>
      <c r="D65" s="292" t="s">
        <v>349</v>
      </c>
      <c r="E65" s="299"/>
      <c r="F65" s="299"/>
      <c r="G65" s="299"/>
    </row>
    <row r="66" spans="1:7" ht="31.5" hidden="1" x14ac:dyDescent="0.25">
      <c r="A66" s="425" t="s">
        <v>350</v>
      </c>
      <c r="B66" s="431" t="s">
        <v>351</v>
      </c>
      <c r="C66" s="431"/>
      <c r="D66" s="431"/>
      <c r="E66" s="432">
        <f>E67</f>
        <v>23600</v>
      </c>
      <c r="F66" s="432">
        <f>F67</f>
        <v>0</v>
      </c>
      <c r="G66" s="432">
        <f>G67</f>
        <v>0</v>
      </c>
    </row>
    <row r="67" spans="1:7" ht="31.5" hidden="1" x14ac:dyDescent="0.25">
      <c r="A67" s="197" t="s">
        <v>336</v>
      </c>
      <c r="B67" s="292" t="s">
        <v>351</v>
      </c>
      <c r="C67" s="292" t="s">
        <v>325</v>
      </c>
      <c r="D67" s="292"/>
      <c r="E67" s="299">
        <f>E72</f>
        <v>23600</v>
      </c>
      <c r="F67" s="299"/>
      <c r="G67" s="299"/>
    </row>
    <row r="68" spans="1:7" ht="31.5" x14ac:dyDescent="0.25">
      <c r="A68" s="437" t="s">
        <v>439</v>
      </c>
      <c r="B68" s="431" t="s">
        <v>437</v>
      </c>
      <c r="C68" s="431"/>
      <c r="D68" s="431"/>
      <c r="E68" s="432">
        <f t="shared" ref="E68:G70" si="9">E69</f>
        <v>2000</v>
      </c>
      <c r="F68" s="432">
        <f t="shared" si="9"/>
        <v>1000</v>
      </c>
      <c r="G68" s="432">
        <f t="shared" si="9"/>
        <v>1000</v>
      </c>
    </row>
    <row r="69" spans="1:7" ht="78.75" x14ac:dyDescent="0.25">
      <c r="A69" s="270" t="s">
        <v>618</v>
      </c>
      <c r="B69" s="431" t="s">
        <v>438</v>
      </c>
      <c r="C69" s="431"/>
      <c r="D69" s="431"/>
      <c r="E69" s="432">
        <f t="shared" si="9"/>
        <v>2000</v>
      </c>
      <c r="F69" s="432">
        <f t="shared" si="9"/>
        <v>1000</v>
      </c>
      <c r="G69" s="432">
        <f t="shared" si="9"/>
        <v>1000</v>
      </c>
    </row>
    <row r="70" spans="1:7" ht="31.5" x14ac:dyDescent="0.25">
      <c r="A70" s="482" t="s">
        <v>321</v>
      </c>
      <c r="B70" s="292" t="s">
        <v>438</v>
      </c>
      <c r="C70" s="292" t="s">
        <v>325</v>
      </c>
      <c r="D70" s="292"/>
      <c r="E70" s="299">
        <f t="shared" si="9"/>
        <v>2000</v>
      </c>
      <c r="F70" s="299">
        <f t="shared" si="9"/>
        <v>1000</v>
      </c>
      <c r="G70" s="299">
        <f t="shared" si="9"/>
        <v>1000</v>
      </c>
    </row>
    <row r="71" spans="1:7" x14ac:dyDescent="0.25">
      <c r="A71" s="290" t="s">
        <v>363</v>
      </c>
      <c r="B71" s="292" t="s">
        <v>438</v>
      </c>
      <c r="C71" s="292" t="s">
        <v>325</v>
      </c>
      <c r="D71" s="292" t="s">
        <v>104</v>
      </c>
      <c r="E71" s="299">
        <v>2000</v>
      </c>
      <c r="F71" s="299">
        <v>1000</v>
      </c>
      <c r="G71" s="299">
        <v>1000</v>
      </c>
    </row>
    <row r="72" spans="1:7" ht="31.5" x14ac:dyDescent="0.25">
      <c r="A72" s="425" t="s">
        <v>440</v>
      </c>
      <c r="B72" s="431" t="s">
        <v>346</v>
      </c>
      <c r="C72" s="292"/>
      <c r="D72" s="292"/>
      <c r="E72" s="432">
        <f t="shared" ref="E72:G74" si="10">E73</f>
        <v>23600</v>
      </c>
      <c r="F72" s="432">
        <f t="shared" si="10"/>
        <v>10000</v>
      </c>
      <c r="G72" s="432">
        <f t="shared" si="10"/>
        <v>10000</v>
      </c>
    </row>
    <row r="73" spans="1:7" ht="78.75" x14ac:dyDescent="0.25">
      <c r="A73" s="270" t="s">
        <v>618</v>
      </c>
      <c r="B73" s="431" t="s">
        <v>352</v>
      </c>
      <c r="C73" s="431"/>
      <c r="D73" s="431"/>
      <c r="E73" s="432">
        <f t="shared" si="10"/>
        <v>23600</v>
      </c>
      <c r="F73" s="432">
        <f t="shared" si="10"/>
        <v>10000</v>
      </c>
      <c r="G73" s="432">
        <f t="shared" si="10"/>
        <v>10000</v>
      </c>
    </row>
    <row r="74" spans="1:7" ht="31.5" x14ac:dyDescent="0.25">
      <c r="A74" s="482" t="s">
        <v>321</v>
      </c>
      <c r="B74" s="292" t="s">
        <v>352</v>
      </c>
      <c r="C74" s="292" t="s">
        <v>325</v>
      </c>
      <c r="D74" s="292"/>
      <c r="E74" s="299">
        <f t="shared" si="10"/>
        <v>23600</v>
      </c>
      <c r="F74" s="299">
        <f t="shared" si="10"/>
        <v>10000</v>
      </c>
      <c r="G74" s="299">
        <f t="shared" si="10"/>
        <v>10000</v>
      </c>
    </row>
    <row r="75" spans="1:7" x14ac:dyDescent="0.25">
      <c r="A75" s="290" t="s">
        <v>99</v>
      </c>
      <c r="B75" s="292" t="s">
        <v>352</v>
      </c>
      <c r="C75" s="292" t="s">
        <v>325</v>
      </c>
      <c r="D75" s="292" t="s">
        <v>100</v>
      </c>
      <c r="E75" s="299">
        <v>23600</v>
      </c>
      <c r="F75" s="299">
        <v>10000</v>
      </c>
      <c r="G75" s="299">
        <v>10000</v>
      </c>
    </row>
    <row r="76" spans="1:7" ht="31.5" hidden="1" x14ac:dyDescent="0.25">
      <c r="A76" s="28" t="s">
        <v>353</v>
      </c>
      <c r="B76" s="431" t="s">
        <v>354</v>
      </c>
      <c r="C76" s="431"/>
      <c r="D76" s="431"/>
      <c r="E76" s="432">
        <f>E78</f>
        <v>0</v>
      </c>
      <c r="F76" s="432">
        <f>F78</f>
        <v>0</v>
      </c>
      <c r="G76" s="432">
        <f>G78</f>
        <v>0</v>
      </c>
    </row>
    <row r="77" spans="1:7" ht="78.75" hidden="1" x14ac:dyDescent="0.25">
      <c r="A77" s="270" t="s">
        <v>343</v>
      </c>
      <c r="B77" s="431" t="s">
        <v>355</v>
      </c>
      <c r="C77" s="431"/>
      <c r="D77" s="431"/>
      <c r="E77" s="432">
        <f t="shared" ref="E77:G78" si="11">E78</f>
        <v>0</v>
      </c>
      <c r="F77" s="432">
        <f t="shared" si="11"/>
        <v>0</v>
      </c>
      <c r="G77" s="432">
        <f t="shared" si="11"/>
        <v>0</v>
      </c>
    </row>
    <row r="78" spans="1:7" ht="31.5" hidden="1" x14ac:dyDescent="0.25">
      <c r="A78" s="197" t="s">
        <v>336</v>
      </c>
      <c r="B78" s="292" t="s">
        <v>355</v>
      </c>
      <c r="C78" s="292" t="s">
        <v>325</v>
      </c>
      <c r="D78" s="292"/>
      <c r="E78" s="299">
        <f t="shared" si="11"/>
        <v>0</v>
      </c>
      <c r="F78" s="299">
        <f t="shared" si="11"/>
        <v>0</v>
      </c>
      <c r="G78" s="299">
        <f t="shared" si="11"/>
        <v>0</v>
      </c>
    </row>
    <row r="79" spans="1:7" ht="47.25" hidden="1" x14ac:dyDescent="0.25">
      <c r="A79" s="290" t="s">
        <v>356</v>
      </c>
      <c r="B79" s="292" t="s">
        <v>355</v>
      </c>
      <c r="C79" s="292" t="s">
        <v>325</v>
      </c>
      <c r="D79" s="292" t="s">
        <v>357</v>
      </c>
      <c r="E79" s="299"/>
      <c r="F79" s="299"/>
      <c r="G79" s="299"/>
    </row>
    <row r="80" spans="1:7" ht="31.5" x14ac:dyDescent="0.25">
      <c r="A80" s="28" t="s">
        <v>358</v>
      </c>
      <c r="B80" s="431" t="s">
        <v>359</v>
      </c>
      <c r="C80" s="431"/>
      <c r="D80" s="431"/>
      <c r="E80" s="432">
        <f>E81</f>
        <v>293885.67000000004</v>
      </c>
      <c r="F80" s="432">
        <f>F81+F112</f>
        <v>307160</v>
      </c>
      <c r="G80" s="432">
        <f>G81+G112</f>
        <v>324350</v>
      </c>
    </row>
    <row r="81" spans="1:7" ht="31.5" x14ac:dyDescent="0.25">
      <c r="A81" s="28" t="s">
        <v>360</v>
      </c>
      <c r="B81" s="431" t="s">
        <v>361</v>
      </c>
      <c r="C81" s="431"/>
      <c r="D81" s="431"/>
      <c r="E81" s="432">
        <f>E82+E92+E102</f>
        <v>293885.67000000004</v>
      </c>
      <c r="F81" s="432">
        <f>F82+F85+F102</f>
        <v>307160</v>
      </c>
      <c r="G81" s="432">
        <f>G82+G85+G102</f>
        <v>324350</v>
      </c>
    </row>
    <row r="82" spans="1:7" ht="78.75" x14ac:dyDescent="0.25">
      <c r="A82" s="270" t="s">
        <v>618</v>
      </c>
      <c r="B82" s="431" t="s">
        <v>362</v>
      </c>
      <c r="C82" s="431"/>
      <c r="D82" s="431"/>
      <c r="E82" s="432">
        <f>E83</f>
        <v>228885.67</v>
      </c>
      <c r="F82" s="432">
        <f>F83</f>
        <v>307160</v>
      </c>
      <c r="G82" s="432">
        <f>G83</f>
        <v>324350</v>
      </c>
    </row>
    <row r="83" spans="1:7" ht="31.5" x14ac:dyDescent="0.25">
      <c r="A83" s="482" t="s">
        <v>321</v>
      </c>
      <c r="B83" s="292" t="s">
        <v>362</v>
      </c>
      <c r="C83" s="292" t="s">
        <v>325</v>
      </c>
      <c r="D83" s="292"/>
      <c r="E83" s="299">
        <f>E91</f>
        <v>228885.67</v>
      </c>
      <c r="F83" s="299">
        <f>F84</f>
        <v>307160</v>
      </c>
      <c r="G83" s="299">
        <f>G84</f>
        <v>324350</v>
      </c>
    </row>
    <row r="84" spans="1:7" x14ac:dyDescent="0.25">
      <c r="A84" s="290" t="s">
        <v>363</v>
      </c>
      <c r="B84" s="292" t="s">
        <v>362</v>
      </c>
      <c r="C84" s="292" t="s">
        <v>325</v>
      </c>
      <c r="D84" s="292" t="s">
        <v>104</v>
      </c>
      <c r="E84" s="299">
        <v>1247500</v>
      </c>
      <c r="F84" s="299">
        <v>307160</v>
      </c>
      <c r="G84" s="299">
        <v>324350</v>
      </c>
    </row>
    <row r="85" spans="1:7" ht="78.75" hidden="1" x14ac:dyDescent="0.25">
      <c r="A85" s="270" t="s">
        <v>618</v>
      </c>
      <c r="B85" s="431" t="s">
        <v>364</v>
      </c>
      <c r="C85" s="431"/>
      <c r="D85" s="431"/>
      <c r="E85" s="432">
        <f t="shared" ref="E85:G86" si="12">E86</f>
        <v>100000</v>
      </c>
      <c r="F85" s="432">
        <f t="shared" si="12"/>
        <v>0</v>
      </c>
      <c r="G85" s="432">
        <f t="shared" si="12"/>
        <v>0</v>
      </c>
    </row>
    <row r="86" spans="1:7" ht="31.5" hidden="1" x14ac:dyDescent="0.25">
      <c r="A86" s="482" t="s">
        <v>321</v>
      </c>
      <c r="B86" s="292" t="s">
        <v>364</v>
      </c>
      <c r="C86" s="292" t="s">
        <v>325</v>
      </c>
      <c r="D86" s="292"/>
      <c r="E86" s="299">
        <f t="shared" si="12"/>
        <v>100000</v>
      </c>
      <c r="F86" s="299">
        <f t="shared" si="12"/>
        <v>0</v>
      </c>
      <c r="G86" s="299">
        <f t="shared" si="12"/>
        <v>0</v>
      </c>
    </row>
    <row r="87" spans="1:7" hidden="1" x14ac:dyDescent="0.25">
      <c r="A87" s="290" t="s">
        <v>363</v>
      </c>
      <c r="B87" s="292" t="s">
        <v>364</v>
      </c>
      <c r="C87" s="292" t="s">
        <v>325</v>
      </c>
      <c r="D87" s="292" t="s">
        <v>104</v>
      </c>
      <c r="E87" s="299">
        <v>100000</v>
      </c>
      <c r="F87" s="299"/>
      <c r="G87" s="299">
        <v>0</v>
      </c>
    </row>
    <row r="88" spans="1:7" ht="31.5" hidden="1" x14ac:dyDescent="0.25">
      <c r="A88" s="28" t="s">
        <v>365</v>
      </c>
      <c r="B88" s="431" t="s">
        <v>366</v>
      </c>
      <c r="C88" s="431"/>
      <c r="D88" s="431"/>
      <c r="E88" s="432">
        <f>E90</f>
        <v>228885.67</v>
      </c>
      <c r="F88" s="432">
        <f>F90</f>
        <v>0</v>
      </c>
      <c r="G88" s="432">
        <f>G90</f>
        <v>0</v>
      </c>
    </row>
    <row r="89" spans="1:7" ht="78.75" hidden="1" x14ac:dyDescent="0.25">
      <c r="A89" s="270" t="s">
        <v>343</v>
      </c>
      <c r="B89" s="431" t="s">
        <v>367</v>
      </c>
      <c r="C89" s="431"/>
      <c r="D89" s="431"/>
      <c r="E89" s="432">
        <f t="shared" ref="E89:G90" si="13">E90</f>
        <v>228885.67</v>
      </c>
      <c r="F89" s="432">
        <f t="shared" si="13"/>
        <v>0</v>
      </c>
      <c r="G89" s="432">
        <f t="shared" si="13"/>
        <v>0</v>
      </c>
    </row>
    <row r="90" spans="1:7" ht="31.5" hidden="1" x14ac:dyDescent="0.25">
      <c r="A90" s="197" t="s">
        <v>336</v>
      </c>
      <c r="B90" s="292" t="s">
        <v>367</v>
      </c>
      <c r="C90" s="292" t="s">
        <v>325</v>
      </c>
      <c r="D90" s="292"/>
      <c r="E90" s="299">
        <f t="shared" si="13"/>
        <v>228885.67</v>
      </c>
      <c r="F90" s="299">
        <f t="shared" si="13"/>
        <v>0</v>
      </c>
      <c r="G90" s="299">
        <f t="shared" si="13"/>
        <v>0</v>
      </c>
    </row>
    <row r="91" spans="1:7" hidden="1" x14ac:dyDescent="0.25">
      <c r="A91" s="290" t="s">
        <v>363</v>
      </c>
      <c r="B91" s="292" t="s">
        <v>362</v>
      </c>
      <c r="C91" s="292" t="s">
        <v>325</v>
      </c>
      <c r="D91" s="292" t="s">
        <v>104</v>
      </c>
      <c r="E91" s="299">
        <v>228885.67</v>
      </c>
      <c r="F91" s="299"/>
      <c r="G91" s="299"/>
    </row>
    <row r="92" spans="1:7" ht="78.75" hidden="1" x14ac:dyDescent="0.25">
      <c r="A92" s="270" t="s">
        <v>441</v>
      </c>
      <c r="B92" s="431" t="s">
        <v>364</v>
      </c>
      <c r="C92" s="431"/>
      <c r="D92" s="431"/>
      <c r="E92" s="432">
        <f>E93</f>
        <v>65000</v>
      </c>
      <c r="F92" s="432">
        <f>F93</f>
        <v>0</v>
      </c>
      <c r="G92" s="432">
        <f>G93</f>
        <v>0</v>
      </c>
    </row>
    <row r="93" spans="1:7" ht="31.5" hidden="1" x14ac:dyDescent="0.25">
      <c r="A93" s="197" t="s">
        <v>336</v>
      </c>
      <c r="B93" s="292" t="s">
        <v>364</v>
      </c>
      <c r="C93" s="292" t="s">
        <v>325</v>
      </c>
      <c r="D93" s="292"/>
      <c r="E93" s="299">
        <f>E101</f>
        <v>65000</v>
      </c>
      <c r="F93" s="299">
        <f>F94</f>
        <v>0</v>
      </c>
      <c r="G93" s="299">
        <f>G94</f>
        <v>0</v>
      </c>
    </row>
    <row r="94" spans="1:7" hidden="1" x14ac:dyDescent="0.25">
      <c r="A94" s="290" t="s">
        <v>363</v>
      </c>
      <c r="B94" s="292" t="s">
        <v>364</v>
      </c>
      <c r="C94" s="292" t="s">
        <v>325</v>
      </c>
      <c r="D94" s="292" t="s">
        <v>104</v>
      </c>
      <c r="E94" s="299">
        <v>1247500</v>
      </c>
      <c r="F94" s="299">
        <v>0</v>
      </c>
      <c r="G94" s="299">
        <v>0</v>
      </c>
    </row>
    <row r="95" spans="1:7" ht="78.75" hidden="1" x14ac:dyDescent="0.25">
      <c r="A95" s="270" t="s">
        <v>343</v>
      </c>
      <c r="B95" s="431" t="s">
        <v>364</v>
      </c>
      <c r="C95" s="431"/>
      <c r="D95" s="431"/>
      <c r="E95" s="432">
        <f t="shared" ref="E95:G96" si="14">E96</f>
        <v>100000</v>
      </c>
      <c r="F95" s="432">
        <f t="shared" si="14"/>
        <v>0</v>
      </c>
      <c r="G95" s="432">
        <f t="shared" si="14"/>
        <v>0</v>
      </c>
    </row>
    <row r="96" spans="1:7" ht="31.5" hidden="1" x14ac:dyDescent="0.25">
      <c r="A96" s="197" t="s">
        <v>336</v>
      </c>
      <c r="B96" s="292" t="s">
        <v>364</v>
      </c>
      <c r="C96" s="292" t="s">
        <v>325</v>
      </c>
      <c r="D96" s="292"/>
      <c r="E96" s="299">
        <f t="shared" si="14"/>
        <v>100000</v>
      </c>
      <c r="F96" s="299">
        <f t="shared" si="14"/>
        <v>0</v>
      </c>
      <c r="G96" s="299">
        <f t="shared" si="14"/>
        <v>0</v>
      </c>
    </row>
    <row r="97" spans="1:7" hidden="1" x14ac:dyDescent="0.25">
      <c r="A97" s="290" t="s">
        <v>363</v>
      </c>
      <c r="B97" s="292" t="s">
        <v>364</v>
      </c>
      <c r="C97" s="292" t="s">
        <v>325</v>
      </c>
      <c r="D97" s="292" t="s">
        <v>104</v>
      </c>
      <c r="E97" s="299">
        <v>100000</v>
      </c>
      <c r="F97" s="299"/>
      <c r="G97" s="299"/>
    </row>
    <row r="98" spans="1:7" ht="31.5" hidden="1" x14ac:dyDescent="0.25">
      <c r="A98" s="28" t="s">
        <v>365</v>
      </c>
      <c r="B98" s="431" t="s">
        <v>366</v>
      </c>
      <c r="C98" s="431"/>
      <c r="D98" s="431"/>
      <c r="E98" s="432">
        <f>E100</f>
        <v>65000</v>
      </c>
      <c r="F98" s="432">
        <f>F100</f>
        <v>0</v>
      </c>
      <c r="G98" s="432">
        <f>G100</f>
        <v>0</v>
      </c>
    </row>
    <row r="99" spans="1:7" ht="78.75" hidden="1" x14ac:dyDescent="0.25">
      <c r="A99" s="270" t="s">
        <v>343</v>
      </c>
      <c r="B99" s="431" t="s">
        <v>367</v>
      </c>
      <c r="C99" s="431"/>
      <c r="D99" s="431"/>
      <c r="E99" s="432">
        <f t="shared" ref="E99:G100" si="15">E100</f>
        <v>65000</v>
      </c>
      <c r="F99" s="432">
        <f t="shared" si="15"/>
        <v>0</v>
      </c>
      <c r="G99" s="432">
        <f t="shared" si="15"/>
        <v>0</v>
      </c>
    </row>
    <row r="100" spans="1:7" ht="31.5" hidden="1" x14ac:dyDescent="0.25">
      <c r="A100" s="197" t="s">
        <v>336</v>
      </c>
      <c r="B100" s="292" t="s">
        <v>367</v>
      </c>
      <c r="C100" s="292" t="s">
        <v>325</v>
      </c>
      <c r="D100" s="292"/>
      <c r="E100" s="299">
        <f t="shared" si="15"/>
        <v>65000</v>
      </c>
      <c r="F100" s="299">
        <f t="shared" si="15"/>
        <v>0</v>
      </c>
      <c r="G100" s="299">
        <f t="shared" si="15"/>
        <v>0</v>
      </c>
    </row>
    <row r="101" spans="1:7" hidden="1" x14ac:dyDescent="0.25">
      <c r="A101" s="290" t="s">
        <v>363</v>
      </c>
      <c r="B101" s="292" t="s">
        <v>364</v>
      </c>
      <c r="C101" s="292" t="s">
        <v>325</v>
      </c>
      <c r="D101" s="292" t="s">
        <v>104</v>
      </c>
      <c r="E101" s="299">
        <v>65000</v>
      </c>
      <c r="F101" s="299"/>
      <c r="G101" s="299"/>
    </row>
    <row r="102" spans="1:7" ht="78.75" hidden="1" x14ac:dyDescent="0.25">
      <c r="A102" s="270" t="s">
        <v>618</v>
      </c>
      <c r="B102" s="431" t="s">
        <v>442</v>
      </c>
      <c r="C102" s="431"/>
      <c r="D102" s="431"/>
      <c r="E102" s="432">
        <f>E103</f>
        <v>0</v>
      </c>
      <c r="F102" s="432">
        <f>F103</f>
        <v>0</v>
      </c>
      <c r="G102" s="432">
        <f>G103</f>
        <v>0</v>
      </c>
    </row>
    <row r="103" spans="1:7" ht="31.5" hidden="1" x14ac:dyDescent="0.25">
      <c r="A103" s="482" t="s">
        <v>321</v>
      </c>
      <c r="B103" s="292" t="s">
        <v>442</v>
      </c>
      <c r="C103" s="292" t="s">
        <v>325</v>
      </c>
      <c r="D103" s="292"/>
      <c r="E103" s="299">
        <f>E111</f>
        <v>0</v>
      </c>
      <c r="F103" s="299">
        <f>F104</f>
        <v>0</v>
      </c>
      <c r="G103" s="299">
        <f>G104</f>
        <v>0</v>
      </c>
    </row>
    <row r="104" spans="1:7" hidden="1" x14ac:dyDescent="0.25">
      <c r="A104" s="290" t="s">
        <v>363</v>
      </c>
      <c r="B104" s="292" t="s">
        <v>442</v>
      </c>
      <c r="C104" s="292" t="s">
        <v>325</v>
      </c>
      <c r="D104" s="292" t="s">
        <v>104</v>
      </c>
      <c r="E104" s="299">
        <v>1247500</v>
      </c>
      <c r="F104" s="299">
        <v>0</v>
      </c>
      <c r="G104" s="299">
        <v>0</v>
      </c>
    </row>
    <row r="105" spans="1:7" ht="78.75" hidden="1" x14ac:dyDescent="0.25">
      <c r="A105" s="270" t="s">
        <v>343</v>
      </c>
      <c r="B105" s="431" t="s">
        <v>364</v>
      </c>
      <c r="C105" s="431"/>
      <c r="D105" s="431"/>
      <c r="E105" s="432">
        <f t="shared" ref="E105:G106" si="16">E106</f>
        <v>100000</v>
      </c>
      <c r="F105" s="432">
        <f t="shared" si="16"/>
        <v>0</v>
      </c>
      <c r="G105" s="432">
        <f t="shared" si="16"/>
        <v>0</v>
      </c>
    </row>
    <row r="106" spans="1:7" ht="31.5" hidden="1" x14ac:dyDescent="0.25">
      <c r="A106" s="197" t="s">
        <v>336</v>
      </c>
      <c r="B106" s="292" t="s">
        <v>364</v>
      </c>
      <c r="C106" s="292" t="s">
        <v>325</v>
      </c>
      <c r="D106" s="292"/>
      <c r="E106" s="299">
        <f t="shared" si="16"/>
        <v>100000</v>
      </c>
      <c r="F106" s="299">
        <f t="shared" si="16"/>
        <v>0</v>
      </c>
      <c r="G106" s="299">
        <f t="shared" si="16"/>
        <v>0</v>
      </c>
    </row>
    <row r="107" spans="1:7" hidden="1" x14ac:dyDescent="0.25">
      <c r="A107" s="290" t="s">
        <v>363</v>
      </c>
      <c r="B107" s="292" t="s">
        <v>364</v>
      </c>
      <c r="C107" s="292" t="s">
        <v>325</v>
      </c>
      <c r="D107" s="292" t="s">
        <v>104</v>
      </c>
      <c r="E107" s="299">
        <v>100000</v>
      </c>
      <c r="F107" s="299"/>
      <c r="G107" s="299"/>
    </row>
    <row r="108" spans="1:7" ht="31.5" hidden="1" x14ac:dyDescent="0.25">
      <c r="A108" s="28" t="s">
        <v>365</v>
      </c>
      <c r="B108" s="431" t="s">
        <v>366</v>
      </c>
      <c r="C108" s="431"/>
      <c r="D108" s="431"/>
      <c r="E108" s="432">
        <f>E110</f>
        <v>0</v>
      </c>
      <c r="F108" s="432">
        <f>F110</f>
        <v>0</v>
      </c>
      <c r="G108" s="432">
        <f>G110</f>
        <v>0</v>
      </c>
    </row>
    <row r="109" spans="1:7" ht="78.75" hidden="1" x14ac:dyDescent="0.25">
      <c r="A109" s="270" t="s">
        <v>343</v>
      </c>
      <c r="B109" s="431" t="s">
        <v>367</v>
      </c>
      <c r="C109" s="431"/>
      <c r="D109" s="431"/>
      <c r="E109" s="432">
        <f t="shared" ref="E109:G110" si="17">E110</f>
        <v>0</v>
      </c>
      <c r="F109" s="432">
        <f t="shared" si="17"/>
        <v>0</v>
      </c>
      <c r="G109" s="432">
        <f t="shared" si="17"/>
        <v>0</v>
      </c>
    </row>
    <row r="110" spans="1:7" ht="31.5" hidden="1" x14ac:dyDescent="0.25">
      <c r="A110" s="197" t="s">
        <v>336</v>
      </c>
      <c r="B110" s="292" t="s">
        <v>367</v>
      </c>
      <c r="C110" s="292" t="s">
        <v>325</v>
      </c>
      <c r="D110" s="292"/>
      <c r="E110" s="299">
        <f t="shared" si="17"/>
        <v>0</v>
      </c>
      <c r="F110" s="299">
        <f t="shared" si="17"/>
        <v>0</v>
      </c>
      <c r="G110" s="299">
        <f t="shared" si="17"/>
        <v>0</v>
      </c>
    </row>
    <row r="111" spans="1:7" ht="19.5" hidden="1" customHeight="1" x14ac:dyDescent="0.25">
      <c r="A111" s="290" t="s">
        <v>363</v>
      </c>
      <c r="B111" s="292" t="s">
        <v>442</v>
      </c>
      <c r="C111" s="292" t="s">
        <v>325</v>
      </c>
      <c r="D111" s="292" t="s">
        <v>104</v>
      </c>
      <c r="E111" s="299">
        <v>0</v>
      </c>
      <c r="F111" s="299">
        <v>0</v>
      </c>
      <c r="G111" s="299">
        <v>0</v>
      </c>
    </row>
    <row r="112" spans="1:7" ht="33" hidden="1" customHeight="1" x14ac:dyDescent="0.25">
      <c r="A112" s="28" t="s">
        <v>638</v>
      </c>
      <c r="B112" s="431" t="s">
        <v>369</v>
      </c>
      <c r="C112" s="431"/>
      <c r="D112" s="431"/>
      <c r="E112" s="432">
        <f>E114</f>
        <v>0</v>
      </c>
      <c r="F112" s="432">
        <f>F114</f>
        <v>0</v>
      </c>
      <c r="G112" s="432">
        <f>G114</f>
        <v>0</v>
      </c>
    </row>
    <row r="113" spans="1:7" ht="76.5" hidden="1" customHeight="1" x14ac:dyDescent="0.25">
      <c r="A113" s="270" t="s">
        <v>618</v>
      </c>
      <c r="B113" s="431" t="s">
        <v>370</v>
      </c>
      <c r="C113" s="431"/>
      <c r="D113" s="431"/>
      <c r="E113" s="432">
        <f t="shared" ref="E113:G114" si="18">E114</f>
        <v>0</v>
      </c>
      <c r="F113" s="432">
        <f t="shared" si="18"/>
        <v>0</v>
      </c>
      <c r="G113" s="432">
        <f t="shared" si="18"/>
        <v>0</v>
      </c>
    </row>
    <row r="114" spans="1:7" ht="37.5" hidden="1" customHeight="1" x14ac:dyDescent="0.25">
      <c r="A114" s="482" t="s">
        <v>321</v>
      </c>
      <c r="B114" s="292" t="s">
        <v>370</v>
      </c>
      <c r="C114" s="292" t="s">
        <v>325</v>
      </c>
      <c r="D114" s="292"/>
      <c r="E114" s="299">
        <f t="shared" si="18"/>
        <v>0</v>
      </c>
      <c r="F114" s="299">
        <f t="shared" si="18"/>
        <v>0</v>
      </c>
      <c r="G114" s="299">
        <f t="shared" si="18"/>
        <v>0</v>
      </c>
    </row>
    <row r="115" spans="1:7" ht="22.5" hidden="1" customHeight="1" x14ac:dyDescent="0.25">
      <c r="A115" s="290" t="s">
        <v>363</v>
      </c>
      <c r="B115" s="292" t="s">
        <v>370</v>
      </c>
      <c r="C115" s="292" t="s">
        <v>325</v>
      </c>
      <c r="D115" s="292" t="s">
        <v>104</v>
      </c>
      <c r="E115" s="299"/>
      <c r="F115" s="299">
        <v>0</v>
      </c>
      <c r="G115" s="299">
        <v>0</v>
      </c>
    </row>
    <row r="116" spans="1:7" ht="31.5" x14ac:dyDescent="0.25">
      <c r="A116" s="28" t="s">
        <v>371</v>
      </c>
      <c r="B116" s="431" t="s">
        <v>372</v>
      </c>
      <c r="C116" s="431"/>
      <c r="D116" s="431"/>
      <c r="E116" s="432">
        <f t="shared" ref="E116:G119" si="19">E117</f>
        <v>1000</v>
      </c>
      <c r="F116" s="432">
        <f t="shared" si="19"/>
        <v>1000</v>
      </c>
      <c r="G116" s="432">
        <f t="shared" si="19"/>
        <v>1000</v>
      </c>
    </row>
    <row r="117" spans="1:7" ht="31.5" hidden="1" x14ac:dyDescent="0.25">
      <c r="A117" s="433" t="s">
        <v>443</v>
      </c>
      <c r="B117" s="431" t="s">
        <v>444</v>
      </c>
      <c r="C117" s="431"/>
      <c r="D117" s="431"/>
      <c r="E117" s="432">
        <f t="shared" si="19"/>
        <v>1000</v>
      </c>
      <c r="F117" s="432">
        <f t="shared" si="19"/>
        <v>1000</v>
      </c>
      <c r="G117" s="432">
        <f t="shared" si="19"/>
        <v>1000</v>
      </c>
    </row>
    <row r="118" spans="1:7" ht="78.75" x14ac:dyDescent="0.25">
      <c r="A118" s="270" t="s">
        <v>618</v>
      </c>
      <c r="B118" s="431" t="s">
        <v>591</v>
      </c>
      <c r="C118" s="431"/>
      <c r="D118" s="431"/>
      <c r="E118" s="432">
        <f t="shared" si="19"/>
        <v>1000</v>
      </c>
      <c r="F118" s="432">
        <f t="shared" si="19"/>
        <v>1000</v>
      </c>
      <c r="G118" s="432">
        <f t="shared" si="19"/>
        <v>1000</v>
      </c>
    </row>
    <row r="119" spans="1:7" ht="31.5" x14ac:dyDescent="0.25">
      <c r="A119" s="482" t="s">
        <v>321</v>
      </c>
      <c r="B119" s="292" t="s">
        <v>591</v>
      </c>
      <c r="C119" s="292" t="s">
        <v>325</v>
      </c>
      <c r="D119" s="292"/>
      <c r="E119" s="299">
        <f t="shared" si="19"/>
        <v>1000</v>
      </c>
      <c r="F119" s="299">
        <f t="shared" si="19"/>
        <v>1000</v>
      </c>
      <c r="G119" s="299">
        <f t="shared" si="19"/>
        <v>1000</v>
      </c>
    </row>
    <row r="120" spans="1:7" ht="31.5" x14ac:dyDescent="0.25">
      <c r="A120" s="290" t="s">
        <v>312</v>
      </c>
      <c r="B120" s="292" t="s">
        <v>591</v>
      </c>
      <c r="C120" s="292" t="s">
        <v>325</v>
      </c>
      <c r="D120" s="292" t="s">
        <v>311</v>
      </c>
      <c r="E120" s="299">
        <v>1000</v>
      </c>
      <c r="F120" s="299">
        <v>1000</v>
      </c>
      <c r="G120" s="299">
        <v>1000</v>
      </c>
    </row>
    <row r="121" spans="1:7" ht="47.25" x14ac:dyDescent="0.25">
      <c r="A121" s="425" t="s">
        <v>373</v>
      </c>
      <c r="B121" s="431" t="s">
        <v>374</v>
      </c>
      <c r="C121" s="431"/>
      <c r="D121" s="431"/>
      <c r="E121" s="432">
        <f>E130+E152</f>
        <v>75514</v>
      </c>
      <c r="F121" s="432">
        <f>F126+F130+F152</f>
        <v>53000</v>
      </c>
      <c r="G121" s="432">
        <f>G126+G130+G152</f>
        <v>53000</v>
      </c>
    </row>
    <row r="122" spans="1:7" ht="31.5" hidden="1" x14ac:dyDescent="0.25">
      <c r="A122" s="437" t="s">
        <v>375</v>
      </c>
      <c r="B122" s="431" t="s">
        <v>376</v>
      </c>
      <c r="C122" s="431"/>
      <c r="D122" s="431"/>
      <c r="E122" s="432">
        <f>E124</f>
        <v>0</v>
      </c>
      <c r="F122" s="432">
        <f>F124</f>
        <v>0</v>
      </c>
      <c r="G122" s="432">
        <f>G124</f>
        <v>0</v>
      </c>
    </row>
    <row r="123" spans="1:7" ht="78.75" hidden="1" x14ac:dyDescent="0.25">
      <c r="A123" s="270" t="s">
        <v>343</v>
      </c>
      <c r="B123" s="431" t="s">
        <v>377</v>
      </c>
      <c r="C123" s="431"/>
      <c r="D123" s="431"/>
      <c r="E123" s="432">
        <f t="shared" ref="E123:G124" si="20">E124</f>
        <v>0</v>
      </c>
      <c r="F123" s="432">
        <f t="shared" si="20"/>
        <v>0</v>
      </c>
      <c r="G123" s="432">
        <f t="shared" si="20"/>
        <v>0</v>
      </c>
    </row>
    <row r="124" spans="1:7" ht="31.5" hidden="1" x14ac:dyDescent="0.25">
      <c r="A124" s="197" t="s">
        <v>336</v>
      </c>
      <c r="B124" s="292" t="s">
        <v>377</v>
      </c>
      <c r="C124" s="292" t="s">
        <v>325</v>
      </c>
      <c r="D124" s="292"/>
      <c r="E124" s="299">
        <f t="shared" si="20"/>
        <v>0</v>
      </c>
      <c r="F124" s="299">
        <f t="shared" si="20"/>
        <v>0</v>
      </c>
      <c r="G124" s="299">
        <f t="shared" si="20"/>
        <v>0</v>
      </c>
    </row>
    <row r="125" spans="1:7" hidden="1" x14ac:dyDescent="0.25">
      <c r="A125" s="290" t="s">
        <v>378</v>
      </c>
      <c r="B125" s="292" t="s">
        <v>377</v>
      </c>
      <c r="C125" s="292" t="s">
        <v>325</v>
      </c>
      <c r="D125" s="292" t="s">
        <v>379</v>
      </c>
      <c r="E125" s="299"/>
      <c r="F125" s="299"/>
      <c r="G125" s="299"/>
    </row>
    <row r="126" spans="1:7" ht="68.25" customHeight="1" x14ac:dyDescent="0.25">
      <c r="A126" s="512" t="s">
        <v>623</v>
      </c>
      <c r="B126" s="431" t="s">
        <v>621</v>
      </c>
      <c r="C126" s="431"/>
      <c r="D126" s="431"/>
      <c r="E126" s="432">
        <f>E127+E139+E142+E145</f>
        <v>56000</v>
      </c>
      <c r="F126" s="432">
        <f>F127</f>
        <v>10000</v>
      </c>
      <c r="G126" s="432">
        <f>G127</f>
        <v>10000</v>
      </c>
    </row>
    <row r="127" spans="1:7" ht="78.75" x14ac:dyDescent="0.25">
      <c r="A127" s="270" t="s">
        <v>618</v>
      </c>
      <c r="B127" s="431" t="s">
        <v>622</v>
      </c>
      <c r="C127" s="431"/>
      <c r="D127" s="431"/>
      <c r="E127" s="432">
        <f t="shared" ref="E127:G128" si="21">E128</f>
        <v>55000</v>
      </c>
      <c r="F127" s="432">
        <f t="shared" si="21"/>
        <v>10000</v>
      </c>
      <c r="G127" s="432">
        <f t="shared" si="21"/>
        <v>10000</v>
      </c>
    </row>
    <row r="128" spans="1:7" ht="31.5" x14ac:dyDescent="0.25">
      <c r="A128" s="482" t="s">
        <v>321</v>
      </c>
      <c r="B128" s="292" t="s">
        <v>622</v>
      </c>
      <c r="C128" s="292" t="s">
        <v>325</v>
      </c>
      <c r="D128" s="292"/>
      <c r="E128" s="299">
        <f t="shared" si="21"/>
        <v>55000</v>
      </c>
      <c r="F128" s="299">
        <f t="shared" si="21"/>
        <v>10000</v>
      </c>
      <c r="G128" s="299">
        <f t="shared" si="21"/>
        <v>10000</v>
      </c>
    </row>
    <row r="129" spans="1:7" x14ac:dyDescent="0.25">
      <c r="A129" s="290" t="s">
        <v>107</v>
      </c>
      <c r="B129" s="292" t="s">
        <v>622</v>
      </c>
      <c r="C129" s="292" t="s">
        <v>325</v>
      </c>
      <c r="D129" s="292" t="s">
        <v>108</v>
      </c>
      <c r="E129" s="299">
        <v>55000</v>
      </c>
      <c r="F129" s="299">
        <v>10000</v>
      </c>
      <c r="G129" s="299">
        <v>10000</v>
      </c>
    </row>
    <row r="130" spans="1:7" x14ac:dyDescent="0.25">
      <c r="A130" s="425" t="s">
        <v>446</v>
      </c>
      <c r="B130" s="431" t="s">
        <v>381</v>
      </c>
      <c r="C130" s="431"/>
      <c r="D130" s="431"/>
      <c r="E130" s="432">
        <f>E131+E143+E146+E149</f>
        <v>66000</v>
      </c>
      <c r="F130" s="432">
        <f>F131+F143+F146+F149</f>
        <v>20000</v>
      </c>
      <c r="G130" s="432">
        <f>G131+G143+G146+G149</f>
        <v>20000</v>
      </c>
    </row>
    <row r="131" spans="1:7" ht="78.75" x14ac:dyDescent="0.25">
      <c r="A131" s="270" t="s">
        <v>618</v>
      </c>
      <c r="B131" s="431" t="s">
        <v>445</v>
      </c>
      <c r="C131" s="431"/>
      <c r="D131" s="431"/>
      <c r="E131" s="432">
        <f t="shared" ref="E131:G132" si="22">E132</f>
        <v>55000</v>
      </c>
      <c r="F131" s="432">
        <f t="shared" si="22"/>
        <v>10000</v>
      </c>
      <c r="G131" s="432">
        <f t="shared" si="22"/>
        <v>10000</v>
      </c>
    </row>
    <row r="132" spans="1:7" ht="31.5" x14ac:dyDescent="0.25">
      <c r="A132" s="482" t="s">
        <v>321</v>
      </c>
      <c r="B132" s="292" t="s">
        <v>445</v>
      </c>
      <c r="C132" s="292" t="s">
        <v>325</v>
      </c>
      <c r="D132" s="292"/>
      <c r="E132" s="299">
        <f t="shared" si="22"/>
        <v>55000</v>
      </c>
      <c r="F132" s="299">
        <f t="shared" si="22"/>
        <v>10000</v>
      </c>
      <c r="G132" s="299">
        <f t="shared" si="22"/>
        <v>10000</v>
      </c>
    </row>
    <row r="133" spans="1:7" x14ac:dyDescent="0.25">
      <c r="A133" s="290" t="s">
        <v>114</v>
      </c>
      <c r="B133" s="292" t="s">
        <v>445</v>
      </c>
      <c r="C133" s="292" t="s">
        <v>325</v>
      </c>
      <c r="D133" s="292" t="s">
        <v>115</v>
      </c>
      <c r="E133" s="299">
        <v>55000</v>
      </c>
      <c r="F133" s="299">
        <v>10000</v>
      </c>
      <c r="G133" s="299">
        <v>10000</v>
      </c>
    </row>
    <row r="134" spans="1:7" ht="31.5" hidden="1" x14ac:dyDescent="0.25">
      <c r="A134" s="425" t="s">
        <v>380</v>
      </c>
      <c r="B134" s="431" t="s">
        <v>381</v>
      </c>
      <c r="C134" s="431"/>
      <c r="D134" s="431"/>
      <c r="E134" s="432">
        <f>E135+E138+E141</f>
        <v>0</v>
      </c>
      <c r="F134" s="432">
        <f>F135+F138+F141</f>
        <v>0</v>
      </c>
      <c r="G134" s="432">
        <f>G135+G138+G141</f>
        <v>0</v>
      </c>
    </row>
    <row r="135" spans="1:7" ht="31.5" hidden="1" x14ac:dyDescent="0.25">
      <c r="A135" s="290" t="s">
        <v>382</v>
      </c>
      <c r="B135" s="292" t="s">
        <v>383</v>
      </c>
      <c r="C135" s="292"/>
      <c r="D135" s="292"/>
      <c r="E135" s="299">
        <f t="shared" ref="E135:G136" si="23">E136</f>
        <v>0</v>
      </c>
      <c r="F135" s="299">
        <f t="shared" si="23"/>
        <v>0</v>
      </c>
      <c r="G135" s="299">
        <f t="shared" si="23"/>
        <v>0</v>
      </c>
    </row>
    <row r="136" spans="1:7" ht="94.5" hidden="1" x14ac:dyDescent="0.25">
      <c r="A136" s="290" t="s">
        <v>323</v>
      </c>
      <c r="B136" s="292" t="s">
        <v>383</v>
      </c>
      <c r="C136" s="292" t="s">
        <v>324</v>
      </c>
      <c r="D136" s="292"/>
      <c r="E136" s="299">
        <f t="shared" si="23"/>
        <v>0</v>
      </c>
      <c r="F136" s="299">
        <f t="shared" si="23"/>
        <v>0</v>
      </c>
      <c r="G136" s="299">
        <f t="shared" si="23"/>
        <v>0</v>
      </c>
    </row>
    <row r="137" spans="1:7" hidden="1" x14ac:dyDescent="0.25">
      <c r="A137" s="290" t="s">
        <v>114</v>
      </c>
      <c r="B137" s="292" t="s">
        <v>383</v>
      </c>
      <c r="C137" s="292" t="s">
        <v>324</v>
      </c>
      <c r="D137" s="292" t="s">
        <v>115</v>
      </c>
      <c r="E137" s="299"/>
      <c r="F137" s="299"/>
      <c r="G137" s="299"/>
    </row>
    <row r="138" spans="1:7" ht="31.5" hidden="1" x14ac:dyDescent="0.25">
      <c r="A138" s="290" t="s">
        <v>350</v>
      </c>
      <c r="B138" s="292" t="s">
        <v>384</v>
      </c>
      <c r="C138" s="292"/>
      <c r="D138" s="292"/>
      <c r="E138" s="299">
        <f t="shared" ref="E138:G139" si="24">E139</f>
        <v>0</v>
      </c>
      <c r="F138" s="299">
        <f t="shared" si="24"/>
        <v>0</v>
      </c>
      <c r="G138" s="299">
        <f t="shared" si="24"/>
        <v>0</v>
      </c>
    </row>
    <row r="139" spans="1:7" ht="31.5" hidden="1" x14ac:dyDescent="0.25">
      <c r="A139" s="197" t="s">
        <v>336</v>
      </c>
      <c r="B139" s="292" t="s">
        <v>384</v>
      </c>
      <c r="C139" s="292" t="s">
        <v>325</v>
      </c>
      <c r="D139" s="292"/>
      <c r="E139" s="299">
        <f t="shared" si="24"/>
        <v>0</v>
      </c>
      <c r="F139" s="299">
        <f t="shared" si="24"/>
        <v>0</v>
      </c>
      <c r="G139" s="299">
        <f t="shared" si="24"/>
        <v>0</v>
      </c>
    </row>
    <row r="140" spans="1:7" hidden="1" x14ac:dyDescent="0.25">
      <c r="A140" s="290" t="s">
        <v>114</v>
      </c>
      <c r="B140" s="292" t="s">
        <v>384</v>
      </c>
      <c r="C140" s="292" t="s">
        <v>325</v>
      </c>
      <c r="D140" s="292" t="s">
        <v>115</v>
      </c>
      <c r="E140" s="299"/>
      <c r="F140" s="299"/>
      <c r="G140" s="299"/>
    </row>
    <row r="141" spans="1:7" hidden="1" x14ac:dyDescent="0.25">
      <c r="A141" s="197" t="s">
        <v>337</v>
      </c>
      <c r="B141" s="292" t="s">
        <v>384</v>
      </c>
      <c r="C141" s="292" t="s">
        <v>338</v>
      </c>
      <c r="D141" s="292"/>
      <c r="E141" s="299"/>
      <c r="F141" s="299"/>
      <c r="G141" s="299"/>
    </row>
    <row r="142" spans="1:7" hidden="1" x14ac:dyDescent="0.25">
      <c r="A142" s="290" t="s">
        <v>114</v>
      </c>
      <c r="B142" s="292" t="s">
        <v>384</v>
      </c>
      <c r="C142" s="292" t="s">
        <v>338</v>
      </c>
      <c r="D142" s="292" t="s">
        <v>115</v>
      </c>
      <c r="E142" s="299"/>
      <c r="F142" s="299"/>
      <c r="G142" s="299"/>
    </row>
    <row r="143" spans="1:7" ht="78.75" x14ac:dyDescent="0.25">
      <c r="A143" s="270" t="s">
        <v>618</v>
      </c>
      <c r="B143" s="431" t="s">
        <v>447</v>
      </c>
      <c r="C143" s="431"/>
      <c r="D143" s="431"/>
      <c r="E143" s="432">
        <f t="shared" ref="E143:G144" si="25">E144</f>
        <v>1000</v>
      </c>
      <c r="F143" s="432">
        <f t="shared" si="25"/>
        <v>10000</v>
      </c>
      <c r="G143" s="432">
        <f t="shared" si="25"/>
        <v>10000</v>
      </c>
    </row>
    <row r="144" spans="1:7" ht="31.5" x14ac:dyDescent="0.25">
      <c r="A144" s="482" t="s">
        <v>321</v>
      </c>
      <c r="B144" s="292" t="s">
        <v>447</v>
      </c>
      <c r="C144" s="292" t="s">
        <v>325</v>
      </c>
      <c r="D144" s="292"/>
      <c r="E144" s="299">
        <f t="shared" si="25"/>
        <v>1000</v>
      </c>
      <c r="F144" s="299">
        <f t="shared" si="25"/>
        <v>10000</v>
      </c>
      <c r="G144" s="299">
        <f t="shared" si="25"/>
        <v>10000</v>
      </c>
    </row>
    <row r="145" spans="1:7" x14ac:dyDescent="0.25">
      <c r="A145" s="290" t="s">
        <v>114</v>
      </c>
      <c r="B145" s="292" t="s">
        <v>447</v>
      </c>
      <c r="C145" s="292" t="s">
        <v>325</v>
      </c>
      <c r="D145" s="292" t="s">
        <v>115</v>
      </c>
      <c r="E145" s="299">
        <v>1000</v>
      </c>
      <c r="F145" s="299">
        <v>10000</v>
      </c>
      <c r="G145" s="299">
        <v>10000</v>
      </c>
    </row>
    <row r="146" spans="1:7" ht="78.75" hidden="1" x14ac:dyDescent="0.25">
      <c r="A146" s="270" t="s">
        <v>441</v>
      </c>
      <c r="B146" s="431" t="s">
        <v>448</v>
      </c>
      <c r="C146" s="431"/>
      <c r="D146" s="431"/>
      <c r="E146" s="432">
        <f t="shared" ref="E146:G147" si="26">E147</f>
        <v>1000</v>
      </c>
      <c r="F146" s="432">
        <f t="shared" si="26"/>
        <v>0</v>
      </c>
      <c r="G146" s="432">
        <f t="shared" si="26"/>
        <v>0</v>
      </c>
    </row>
    <row r="147" spans="1:7" ht="31.5" hidden="1" x14ac:dyDescent="0.25">
      <c r="A147" s="197" t="s">
        <v>336</v>
      </c>
      <c r="B147" s="292" t="s">
        <v>448</v>
      </c>
      <c r="C147" s="292" t="s">
        <v>325</v>
      </c>
      <c r="D147" s="292"/>
      <c r="E147" s="299">
        <f t="shared" si="26"/>
        <v>1000</v>
      </c>
      <c r="F147" s="299">
        <f t="shared" si="26"/>
        <v>0</v>
      </c>
      <c r="G147" s="299">
        <f t="shared" si="26"/>
        <v>0</v>
      </c>
    </row>
    <row r="148" spans="1:7" hidden="1" x14ac:dyDescent="0.25">
      <c r="A148" s="290" t="s">
        <v>114</v>
      </c>
      <c r="B148" s="292" t="s">
        <v>448</v>
      </c>
      <c r="C148" s="292" t="s">
        <v>325</v>
      </c>
      <c r="D148" s="292" t="s">
        <v>115</v>
      </c>
      <c r="E148" s="299">
        <v>1000</v>
      </c>
      <c r="F148" s="299">
        <v>0</v>
      </c>
      <c r="G148" s="299">
        <v>0</v>
      </c>
    </row>
    <row r="149" spans="1:7" ht="78.75" hidden="1" x14ac:dyDescent="0.25">
      <c r="A149" s="270" t="s">
        <v>441</v>
      </c>
      <c r="B149" s="431" t="s">
        <v>449</v>
      </c>
      <c r="C149" s="431"/>
      <c r="D149" s="431"/>
      <c r="E149" s="432">
        <f t="shared" ref="E149:G150" si="27">E150</f>
        <v>9000</v>
      </c>
      <c r="F149" s="432">
        <f t="shared" si="27"/>
        <v>0</v>
      </c>
      <c r="G149" s="432">
        <f t="shared" si="27"/>
        <v>0</v>
      </c>
    </row>
    <row r="150" spans="1:7" ht="31.5" hidden="1" x14ac:dyDescent="0.25">
      <c r="A150" s="197" t="s">
        <v>336</v>
      </c>
      <c r="B150" s="292" t="s">
        <v>449</v>
      </c>
      <c r="C150" s="292" t="s">
        <v>325</v>
      </c>
      <c r="D150" s="292"/>
      <c r="E150" s="299">
        <f t="shared" si="27"/>
        <v>9000</v>
      </c>
      <c r="F150" s="299">
        <f t="shared" si="27"/>
        <v>0</v>
      </c>
      <c r="G150" s="299">
        <f t="shared" si="27"/>
        <v>0</v>
      </c>
    </row>
    <row r="151" spans="1:7" hidden="1" x14ac:dyDescent="0.25">
      <c r="A151" s="290" t="s">
        <v>114</v>
      </c>
      <c r="B151" s="292" t="s">
        <v>449</v>
      </c>
      <c r="C151" s="292" t="s">
        <v>325</v>
      </c>
      <c r="D151" s="292" t="s">
        <v>115</v>
      </c>
      <c r="E151" s="299">
        <v>9000</v>
      </c>
      <c r="F151" s="299">
        <v>0</v>
      </c>
      <c r="G151" s="299">
        <v>0</v>
      </c>
    </row>
    <row r="152" spans="1:7" ht="47.25" x14ac:dyDescent="0.25">
      <c r="A152" s="425" t="s">
        <v>450</v>
      </c>
      <c r="B152" s="431" t="s">
        <v>385</v>
      </c>
      <c r="C152" s="431"/>
      <c r="D152" s="431"/>
      <c r="E152" s="432">
        <f>E153+E156</f>
        <v>9514</v>
      </c>
      <c r="F152" s="432">
        <f>F153+F156</f>
        <v>23000</v>
      </c>
      <c r="G152" s="432">
        <f>G153+G156</f>
        <v>23000</v>
      </c>
    </row>
    <row r="153" spans="1:7" ht="78.75" hidden="1" x14ac:dyDescent="0.25">
      <c r="A153" s="270" t="s">
        <v>618</v>
      </c>
      <c r="B153" s="292" t="s">
        <v>386</v>
      </c>
      <c r="C153" s="292"/>
      <c r="D153" s="292"/>
      <c r="E153" s="432">
        <f t="shared" ref="E153:G154" si="28">E154</f>
        <v>7198</v>
      </c>
      <c r="F153" s="432">
        <f t="shared" si="28"/>
        <v>0</v>
      </c>
      <c r="G153" s="432">
        <f t="shared" si="28"/>
        <v>0</v>
      </c>
    </row>
    <row r="154" spans="1:7" ht="31.5" hidden="1" x14ac:dyDescent="0.25">
      <c r="A154" s="482" t="s">
        <v>321</v>
      </c>
      <c r="B154" s="292" t="s">
        <v>386</v>
      </c>
      <c r="C154" s="292" t="s">
        <v>325</v>
      </c>
      <c r="D154" s="292"/>
      <c r="E154" s="299">
        <f t="shared" si="28"/>
        <v>7198</v>
      </c>
      <c r="F154" s="299">
        <f t="shared" si="28"/>
        <v>0</v>
      </c>
      <c r="G154" s="299">
        <f t="shared" si="28"/>
        <v>0</v>
      </c>
    </row>
    <row r="155" spans="1:7" hidden="1" x14ac:dyDescent="0.25">
      <c r="A155" s="290" t="s">
        <v>114</v>
      </c>
      <c r="B155" s="292" t="s">
        <v>386</v>
      </c>
      <c r="C155" s="292" t="s">
        <v>325</v>
      </c>
      <c r="D155" s="292" t="s">
        <v>115</v>
      </c>
      <c r="E155" s="299">
        <v>7198</v>
      </c>
      <c r="F155" s="299">
        <v>0</v>
      </c>
      <c r="G155" s="299">
        <v>0</v>
      </c>
    </row>
    <row r="156" spans="1:7" ht="78.75" x14ac:dyDescent="0.25">
      <c r="A156" s="270" t="s">
        <v>618</v>
      </c>
      <c r="B156" s="292" t="s">
        <v>451</v>
      </c>
      <c r="C156" s="292"/>
      <c r="D156" s="292"/>
      <c r="E156" s="432">
        <f t="shared" ref="E156:G157" si="29">E157</f>
        <v>2316</v>
      </c>
      <c r="F156" s="432">
        <f t="shared" si="29"/>
        <v>23000</v>
      </c>
      <c r="G156" s="432">
        <f t="shared" si="29"/>
        <v>23000</v>
      </c>
    </row>
    <row r="157" spans="1:7" ht="31.5" x14ac:dyDescent="0.25">
      <c r="A157" s="482" t="s">
        <v>321</v>
      </c>
      <c r="B157" s="292" t="s">
        <v>451</v>
      </c>
      <c r="C157" s="292" t="s">
        <v>325</v>
      </c>
      <c r="D157" s="292"/>
      <c r="E157" s="299">
        <f t="shared" si="29"/>
        <v>2316</v>
      </c>
      <c r="F157" s="299">
        <f t="shared" si="29"/>
        <v>23000</v>
      </c>
      <c r="G157" s="299">
        <f t="shared" si="29"/>
        <v>23000</v>
      </c>
    </row>
    <row r="158" spans="1:7" x14ac:dyDescent="0.25">
      <c r="A158" s="290" t="s">
        <v>114</v>
      </c>
      <c r="B158" s="292" t="s">
        <v>451</v>
      </c>
      <c r="C158" s="292" t="s">
        <v>325</v>
      </c>
      <c r="D158" s="292" t="s">
        <v>115</v>
      </c>
      <c r="E158" s="299">
        <v>2316</v>
      </c>
      <c r="F158" s="299">
        <v>23000</v>
      </c>
      <c r="G158" s="299">
        <v>23000</v>
      </c>
    </row>
    <row r="159" spans="1:7" ht="38.25" customHeight="1" x14ac:dyDescent="0.25">
      <c r="A159" s="425" t="s">
        <v>387</v>
      </c>
      <c r="B159" s="431" t="s">
        <v>388</v>
      </c>
      <c r="C159" s="431"/>
      <c r="D159" s="431"/>
      <c r="E159" s="432">
        <f>E160+E167+E179+E197+E201</f>
        <v>657462.13</v>
      </c>
      <c r="F159" s="432">
        <f>F160+F167+F179+F193+F197+F201+F205</f>
        <v>1025973</v>
      </c>
      <c r="G159" s="432">
        <f>G160+G167+G179+G193+G197+G201+G205</f>
        <v>1025973</v>
      </c>
    </row>
    <row r="160" spans="1:7" ht="24" customHeight="1" x14ac:dyDescent="0.25">
      <c r="A160" s="437" t="s">
        <v>389</v>
      </c>
      <c r="B160" s="431" t="s">
        <v>390</v>
      </c>
      <c r="C160" s="431"/>
      <c r="D160" s="431"/>
      <c r="E160" s="432">
        <f>E161+E164</f>
        <v>6000</v>
      </c>
      <c r="F160" s="432">
        <f>F161+F164</f>
        <v>10000</v>
      </c>
      <c r="G160" s="432">
        <f>G161+G164</f>
        <v>10000</v>
      </c>
    </row>
    <row r="161" spans="1:7" ht="78.75" x14ac:dyDescent="0.25">
      <c r="A161" s="270" t="s">
        <v>618</v>
      </c>
      <c r="B161" s="431" t="s">
        <v>391</v>
      </c>
      <c r="C161" s="431"/>
      <c r="D161" s="431"/>
      <c r="E161" s="432">
        <f t="shared" ref="E161:G162" si="30">E162</f>
        <v>5000</v>
      </c>
      <c r="F161" s="432">
        <f t="shared" si="30"/>
        <v>10000</v>
      </c>
      <c r="G161" s="432">
        <f t="shared" si="30"/>
        <v>10000</v>
      </c>
    </row>
    <row r="162" spans="1:7" ht="31.5" x14ac:dyDescent="0.25">
      <c r="A162" s="482" t="s">
        <v>321</v>
      </c>
      <c r="B162" s="292" t="s">
        <v>391</v>
      </c>
      <c r="C162" s="292" t="s">
        <v>325</v>
      </c>
      <c r="D162" s="292"/>
      <c r="E162" s="299">
        <f t="shared" si="30"/>
        <v>5000</v>
      </c>
      <c r="F162" s="299">
        <f t="shared" si="30"/>
        <v>10000</v>
      </c>
      <c r="G162" s="299">
        <f t="shared" si="30"/>
        <v>10000</v>
      </c>
    </row>
    <row r="163" spans="1:7" x14ac:dyDescent="0.25">
      <c r="A163" s="290" t="s">
        <v>275</v>
      </c>
      <c r="B163" s="292" t="s">
        <v>391</v>
      </c>
      <c r="C163" s="292" t="s">
        <v>325</v>
      </c>
      <c r="D163" s="292" t="s">
        <v>285</v>
      </c>
      <c r="E163" s="299">
        <v>5000</v>
      </c>
      <c r="F163" s="299">
        <v>10000</v>
      </c>
      <c r="G163" s="299">
        <v>10000</v>
      </c>
    </row>
    <row r="164" spans="1:7" ht="0.75" customHeight="1" x14ac:dyDescent="0.25">
      <c r="A164" s="270" t="s">
        <v>618</v>
      </c>
      <c r="B164" s="431" t="s">
        <v>392</v>
      </c>
      <c r="C164" s="431"/>
      <c r="D164" s="431"/>
      <c r="E164" s="432">
        <f t="shared" ref="E164:G165" si="31">E165</f>
        <v>1000</v>
      </c>
      <c r="F164" s="432">
        <f t="shared" si="31"/>
        <v>0</v>
      </c>
      <c r="G164" s="432">
        <f t="shared" si="31"/>
        <v>0</v>
      </c>
    </row>
    <row r="165" spans="1:7" ht="19.5" hidden="1" customHeight="1" x14ac:dyDescent="0.25">
      <c r="A165" s="482" t="s">
        <v>321</v>
      </c>
      <c r="B165" s="292" t="s">
        <v>392</v>
      </c>
      <c r="C165" s="292" t="s">
        <v>325</v>
      </c>
      <c r="D165" s="292"/>
      <c r="E165" s="299">
        <f t="shared" si="31"/>
        <v>1000</v>
      </c>
      <c r="F165" s="299">
        <f t="shared" si="31"/>
        <v>0</v>
      </c>
      <c r="G165" s="299">
        <f t="shared" si="31"/>
        <v>0</v>
      </c>
    </row>
    <row r="166" spans="1:7" ht="29.25" hidden="1" customHeight="1" x14ac:dyDescent="0.25">
      <c r="A166" s="290" t="s">
        <v>463</v>
      </c>
      <c r="B166" s="292" t="s">
        <v>392</v>
      </c>
      <c r="C166" s="292" t="s">
        <v>325</v>
      </c>
      <c r="D166" s="292" t="s">
        <v>285</v>
      </c>
      <c r="E166" s="299">
        <v>1000</v>
      </c>
      <c r="F166" s="299">
        <v>0</v>
      </c>
      <c r="G166" s="299">
        <v>0</v>
      </c>
    </row>
    <row r="167" spans="1:7" ht="31.5" x14ac:dyDescent="0.25">
      <c r="A167" s="437" t="s">
        <v>393</v>
      </c>
      <c r="B167" s="431" t="s">
        <v>394</v>
      </c>
      <c r="C167" s="431"/>
      <c r="D167" s="431"/>
      <c r="E167" s="432">
        <f>E168+E171+E176</f>
        <v>405014.51</v>
      </c>
      <c r="F167" s="432">
        <f>F168+F171+F176</f>
        <v>870779</v>
      </c>
      <c r="G167" s="432">
        <f>G168+G171+G176</f>
        <v>870779</v>
      </c>
    </row>
    <row r="168" spans="1:7" ht="31.5" x14ac:dyDescent="0.25">
      <c r="A168" s="424" t="s">
        <v>464</v>
      </c>
      <c r="B168" s="292" t="s">
        <v>395</v>
      </c>
      <c r="C168" s="292"/>
      <c r="D168" s="292"/>
      <c r="E168" s="299">
        <f t="shared" ref="E168:G169" si="32">E169</f>
        <v>369014.51</v>
      </c>
      <c r="F168" s="299">
        <f t="shared" si="32"/>
        <v>470849</v>
      </c>
      <c r="G168" s="299">
        <f t="shared" si="32"/>
        <v>470849</v>
      </c>
    </row>
    <row r="169" spans="1:7" ht="84.75" customHeight="1" x14ac:dyDescent="0.25">
      <c r="A169" s="290" t="s">
        <v>323</v>
      </c>
      <c r="B169" s="292" t="s">
        <v>395</v>
      </c>
      <c r="C169" s="292" t="s">
        <v>324</v>
      </c>
      <c r="D169" s="292"/>
      <c r="E169" s="299">
        <f t="shared" si="32"/>
        <v>369014.51</v>
      </c>
      <c r="F169" s="299">
        <f t="shared" si="32"/>
        <v>470849</v>
      </c>
      <c r="G169" s="299">
        <f t="shared" si="32"/>
        <v>470849</v>
      </c>
    </row>
    <row r="170" spans="1:7" x14ac:dyDescent="0.25">
      <c r="A170" s="290" t="s">
        <v>111</v>
      </c>
      <c r="B170" s="292" t="s">
        <v>395</v>
      </c>
      <c r="C170" s="292" t="s">
        <v>324</v>
      </c>
      <c r="D170" s="292" t="s">
        <v>112</v>
      </c>
      <c r="E170" s="299">
        <v>369014.51</v>
      </c>
      <c r="F170" s="299">
        <v>470849</v>
      </c>
      <c r="G170" s="299">
        <v>470849</v>
      </c>
    </row>
    <row r="171" spans="1:7" ht="63" x14ac:dyDescent="0.25">
      <c r="A171" s="250" t="s">
        <v>624</v>
      </c>
      <c r="B171" s="292" t="s">
        <v>396</v>
      </c>
      <c r="C171" s="292"/>
      <c r="D171" s="292"/>
      <c r="E171" s="299">
        <f>E172+E174</f>
        <v>26000</v>
      </c>
      <c r="F171" s="299">
        <f>F172+F174</f>
        <v>399930</v>
      </c>
      <c r="G171" s="299">
        <f>G172+G174</f>
        <v>399930</v>
      </c>
    </row>
    <row r="172" spans="1:7" ht="31.5" x14ac:dyDescent="0.25">
      <c r="A172" s="482" t="s">
        <v>321</v>
      </c>
      <c r="B172" s="292" t="s">
        <v>396</v>
      </c>
      <c r="C172" s="292" t="s">
        <v>325</v>
      </c>
      <c r="D172" s="292"/>
      <c r="E172" s="299">
        <f>E173</f>
        <v>25000</v>
      </c>
      <c r="F172" s="299">
        <f>F173</f>
        <v>398930</v>
      </c>
      <c r="G172" s="299">
        <f>G173</f>
        <v>398930</v>
      </c>
    </row>
    <row r="173" spans="1:7" x14ac:dyDescent="0.25">
      <c r="A173" s="290" t="s">
        <v>111</v>
      </c>
      <c r="B173" s="292" t="s">
        <v>396</v>
      </c>
      <c r="C173" s="292" t="s">
        <v>325</v>
      </c>
      <c r="D173" s="292" t="s">
        <v>112</v>
      </c>
      <c r="E173" s="299">
        <v>25000</v>
      </c>
      <c r="F173" s="299">
        <v>398930</v>
      </c>
      <c r="G173" s="299">
        <v>398930</v>
      </c>
    </row>
    <row r="174" spans="1:7" x14ac:dyDescent="0.25">
      <c r="A174" s="197" t="s">
        <v>337</v>
      </c>
      <c r="B174" s="292" t="s">
        <v>466</v>
      </c>
      <c r="C174" s="292" t="s">
        <v>338</v>
      </c>
      <c r="D174" s="292"/>
      <c r="E174" s="299">
        <f>E175</f>
        <v>1000</v>
      </c>
      <c r="F174" s="299">
        <f>F175</f>
        <v>1000</v>
      </c>
      <c r="G174" s="299">
        <f>G175</f>
        <v>1000</v>
      </c>
    </row>
    <row r="175" spans="1:7" x14ac:dyDescent="0.25">
      <c r="A175" s="290" t="s">
        <v>111</v>
      </c>
      <c r="B175" s="292" t="s">
        <v>466</v>
      </c>
      <c r="C175" s="292" t="s">
        <v>338</v>
      </c>
      <c r="D175" s="292" t="s">
        <v>112</v>
      </c>
      <c r="E175" s="299">
        <v>1000</v>
      </c>
      <c r="F175" s="299">
        <v>1000</v>
      </c>
      <c r="G175" s="299">
        <v>1000</v>
      </c>
    </row>
    <row r="176" spans="1:7" ht="63" hidden="1" x14ac:dyDescent="0.25">
      <c r="A176" s="482" t="s">
        <v>441</v>
      </c>
      <c r="B176" s="292" t="s">
        <v>397</v>
      </c>
      <c r="C176" s="292"/>
      <c r="D176" s="292"/>
      <c r="E176" s="299">
        <f t="shared" ref="E176:G177" si="33">E177</f>
        <v>10000</v>
      </c>
      <c r="F176" s="299">
        <f t="shared" si="33"/>
        <v>0</v>
      </c>
      <c r="G176" s="299">
        <f t="shared" si="33"/>
        <v>0</v>
      </c>
    </row>
    <row r="177" spans="1:7" ht="31.5" hidden="1" x14ac:dyDescent="0.25">
      <c r="A177" s="197" t="s">
        <v>336</v>
      </c>
      <c r="B177" s="292" t="s">
        <v>397</v>
      </c>
      <c r="C177" s="292" t="s">
        <v>325</v>
      </c>
      <c r="D177" s="292"/>
      <c r="E177" s="299">
        <f t="shared" si="33"/>
        <v>10000</v>
      </c>
      <c r="F177" s="299">
        <f t="shared" si="33"/>
        <v>0</v>
      </c>
      <c r="G177" s="299">
        <f t="shared" si="33"/>
        <v>0</v>
      </c>
    </row>
    <row r="178" spans="1:7" hidden="1" x14ac:dyDescent="0.25">
      <c r="A178" s="290" t="s">
        <v>111</v>
      </c>
      <c r="B178" s="292" t="s">
        <v>397</v>
      </c>
      <c r="C178" s="292" t="s">
        <v>325</v>
      </c>
      <c r="D178" s="292" t="s">
        <v>112</v>
      </c>
      <c r="E178" s="299">
        <v>10000</v>
      </c>
      <c r="F178" s="299">
        <v>0</v>
      </c>
      <c r="G178" s="299">
        <v>0</v>
      </c>
    </row>
    <row r="179" spans="1:7" ht="24" customHeight="1" x14ac:dyDescent="0.25">
      <c r="A179" s="425" t="s">
        <v>398</v>
      </c>
      <c r="B179" s="431" t="s">
        <v>399</v>
      </c>
      <c r="C179" s="431"/>
      <c r="D179" s="431"/>
      <c r="E179" s="432">
        <f>E180+E183</f>
        <v>231447.62</v>
      </c>
      <c r="F179" s="432">
        <f>F180+F183</f>
        <v>141194</v>
      </c>
      <c r="G179" s="432">
        <f>G180+G183</f>
        <v>141194</v>
      </c>
    </row>
    <row r="180" spans="1:7" ht="31.5" x14ac:dyDescent="0.25">
      <c r="A180" s="424" t="s">
        <v>464</v>
      </c>
      <c r="B180" s="292" t="s">
        <v>400</v>
      </c>
      <c r="C180" s="292"/>
      <c r="D180" s="292"/>
      <c r="E180" s="299">
        <f t="shared" ref="E180:G181" si="34">E181</f>
        <v>229447.62</v>
      </c>
      <c r="F180" s="299">
        <f t="shared" si="34"/>
        <v>141194</v>
      </c>
      <c r="G180" s="299">
        <f t="shared" si="34"/>
        <v>141194</v>
      </c>
    </row>
    <row r="181" spans="1:7" ht="94.5" x14ac:dyDescent="0.25">
      <c r="A181" s="290" t="s">
        <v>323</v>
      </c>
      <c r="B181" s="292" t="s">
        <v>400</v>
      </c>
      <c r="C181" s="292" t="s">
        <v>324</v>
      </c>
      <c r="D181" s="292"/>
      <c r="E181" s="299">
        <f t="shared" si="34"/>
        <v>229447.62</v>
      </c>
      <c r="F181" s="299">
        <f t="shared" si="34"/>
        <v>141194</v>
      </c>
      <c r="G181" s="299">
        <f t="shared" si="34"/>
        <v>141194</v>
      </c>
    </row>
    <row r="182" spans="1:7" x14ac:dyDescent="0.25">
      <c r="A182" s="290" t="s">
        <v>111</v>
      </c>
      <c r="B182" s="292" t="s">
        <v>400</v>
      </c>
      <c r="C182" s="292" t="s">
        <v>324</v>
      </c>
      <c r="D182" s="292" t="s">
        <v>112</v>
      </c>
      <c r="E182" s="299">
        <v>229447.62</v>
      </c>
      <c r="F182" s="299">
        <v>141194</v>
      </c>
      <c r="G182" s="299">
        <v>141194</v>
      </c>
    </row>
    <row r="183" spans="1:7" ht="63" hidden="1" x14ac:dyDescent="0.25">
      <c r="A183" s="250" t="s">
        <v>465</v>
      </c>
      <c r="B183" s="292" t="s">
        <v>401</v>
      </c>
      <c r="C183" s="292"/>
      <c r="D183" s="292"/>
      <c r="E183" s="299">
        <f t="shared" ref="E183:G184" si="35">E184</f>
        <v>2000</v>
      </c>
      <c r="F183" s="299">
        <f t="shared" si="35"/>
        <v>0</v>
      </c>
      <c r="G183" s="299">
        <f t="shared" si="35"/>
        <v>0</v>
      </c>
    </row>
    <row r="184" spans="1:7" ht="31.5" hidden="1" x14ac:dyDescent="0.25">
      <c r="A184" s="197" t="s">
        <v>336</v>
      </c>
      <c r="B184" s="292" t="s">
        <v>401</v>
      </c>
      <c r="C184" s="292" t="s">
        <v>325</v>
      </c>
      <c r="D184" s="292"/>
      <c r="E184" s="299">
        <f t="shared" si="35"/>
        <v>2000</v>
      </c>
      <c r="F184" s="299">
        <f t="shared" si="35"/>
        <v>0</v>
      </c>
      <c r="G184" s="299">
        <f t="shared" si="35"/>
        <v>0</v>
      </c>
    </row>
    <row r="185" spans="1:7" hidden="1" x14ac:dyDescent="0.25">
      <c r="A185" s="290" t="s">
        <v>111</v>
      </c>
      <c r="B185" s="292" t="s">
        <v>401</v>
      </c>
      <c r="C185" s="292" t="s">
        <v>325</v>
      </c>
      <c r="D185" s="292" t="s">
        <v>112</v>
      </c>
      <c r="E185" s="299">
        <v>2000</v>
      </c>
      <c r="F185" s="299">
        <v>0</v>
      </c>
      <c r="G185" s="299">
        <v>0</v>
      </c>
    </row>
    <row r="186" spans="1:7" ht="47.25" hidden="1" x14ac:dyDescent="0.25">
      <c r="A186" s="425" t="s">
        <v>402</v>
      </c>
      <c r="B186" s="431" t="s">
        <v>403</v>
      </c>
      <c r="C186" s="431"/>
      <c r="D186" s="431"/>
      <c r="E186" s="432">
        <f>E187+E190</f>
        <v>0</v>
      </c>
      <c r="F186" s="432">
        <f>F187+F190</f>
        <v>0</v>
      </c>
      <c r="G186" s="432">
        <f>G187+G190</f>
        <v>0</v>
      </c>
    </row>
    <row r="187" spans="1:7" ht="31.5" hidden="1" x14ac:dyDescent="0.25">
      <c r="A187" s="290" t="s">
        <v>382</v>
      </c>
      <c r="B187" s="292" t="s">
        <v>404</v>
      </c>
      <c r="C187" s="292"/>
      <c r="D187" s="292"/>
      <c r="E187" s="299">
        <f t="shared" ref="E187:G188" si="36">E188</f>
        <v>0</v>
      </c>
      <c r="F187" s="299">
        <f t="shared" si="36"/>
        <v>0</v>
      </c>
      <c r="G187" s="299">
        <f t="shared" si="36"/>
        <v>0</v>
      </c>
    </row>
    <row r="188" spans="1:7" ht="94.5" hidden="1" x14ac:dyDescent="0.25">
      <c r="A188" s="290" t="s">
        <v>323</v>
      </c>
      <c r="B188" s="292" t="s">
        <v>404</v>
      </c>
      <c r="C188" s="292" t="s">
        <v>324</v>
      </c>
      <c r="D188" s="292"/>
      <c r="E188" s="299">
        <f t="shared" si="36"/>
        <v>0</v>
      </c>
      <c r="F188" s="299">
        <f t="shared" si="36"/>
        <v>0</v>
      </c>
      <c r="G188" s="299">
        <f t="shared" si="36"/>
        <v>0</v>
      </c>
    </row>
    <row r="189" spans="1:7" ht="31.5" hidden="1" x14ac:dyDescent="0.25">
      <c r="A189" s="290" t="s">
        <v>405</v>
      </c>
      <c r="B189" s="292" t="s">
        <v>404</v>
      </c>
      <c r="C189" s="292" t="s">
        <v>324</v>
      </c>
      <c r="D189" s="292" t="s">
        <v>406</v>
      </c>
      <c r="E189" s="299"/>
      <c r="F189" s="299"/>
      <c r="G189" s="299"/>
    </row>
    <row r="190" spans="1:7" ht="31.5" hidden="1" x14ac:dyDescent="0.25">
      <c r="A190" s="290" t="s">
        <v>350</v>
      </c>
      <c r="B190" s="292" t="s">
        <v>407</v>
      </c>
      <c r="C190" s="292"/>
      <c r="D190" s="292"/>
      <c r="E190" s="299">
        <f t="shared" ref="E190:G191" si="37">E191</f>
        <v>0</v>
      </c>
      <c r="F190" s="299">
        <f t="shared" si="37"/>
        <v>0</v>
      </c>
      <c r="G190" s="299">
        <f t="shared" si="37"/>
        <v>0</v>
      </c>
    </row>
    <row r="191" spans="1:7" ht="31.5" hidden="1" x14ac:dyDescent="0.25">
      <c r="A191" s="197" t="s">
        <v>336</v>
      </c>
      <c r="B191" s="292" t="s">
        <v>407</v>
      </c>
      <c r="C191" s="292" t="s">
        <v>325</v>
      </c>
      <c r="D191" s="292"/>
      <c r="E191" s="299">
        <f t="shared" si="37"/>
        <v>0</v>
      </c>
      <c r="F191" s="299">
        <f t="shared" si="37"/>
        <v>0</v>
      </c>
      <c r="G191" s="299">
        <f t="shared" si="37"/>
        <v>0</v>
      </c>
    </row>
    <row r="192" spans="1:7" ht="31.5" hidden="1" x14ac:dyDescent="0.25">
      <c r="A192" s="290" t="s">
        <v>405</v>
      </c>
      <c r="B192" s="292" t="s">
        <v>407</v>
      </c>
      <c r="C192" s="292" t="s">
        <v>325</v>
      </c>
      <c r="D192" s="292" t="s">
        <v>406</v>
      </c>
      <c r="E192" s="299"/>
      <c r="F192" s="299"/>
      <c r="G192" s="299"/>
    </row>
    <row r="193" spans="1:7" ht="47.25" customHeight="1" x14ac:dyDescent="0.25">
      <c r="A193" s="437" t="s">
        <v>408</v>
      </c>
      <c r="B193" s="431" t="s">
        <v>409</v>
      </c>
      <c r="C193" s="431"/>
      <c r="D193" s="431"/>
      <c r="E193" s="432">
        <f>E195</f>
        <v>0</v>
      </c>
      <c r="F193" s="432">
        <f>F195</f>
        <v>3000</v>
      </c>
      <c r="G193" s="432">
        <f>G195</f>
        <v>3000</v>
      </c>
    </row>
    <row r="194" spans="1:7" ht="64.5" customHeight="1" x14ac:dyDescent="0.25">
      <c r="A194" s="270" t="s">
        <v>618</v>
      </c>
      <c r="B194" s="431" t="s">
        <v>410</v>
      </c>
      <c r="C194" s="431"/>
      <c r="D194" s="431"/>
      <c r="E194" s="432">
        <f t="shared" ref="E194:G195" si="38">E195</f>
        <v>0</v>
      </c>
      <c r="F194" s="432">
        <f t="shared" si="38"/>
        <v>3000</v>
      </c>
      <c r="G194" s="432">
        <f t="shared" si="38"/>
        <v>3000</v>
      </c>
    </row>
    <row r="195" spans="1:7" ht="35.25" customHeight="1" x14ac:dyDescent="0.25">
      <c r="A195" s="482" t="s">
        <v>321</v>
      </c>
      <c r="B195" s="292" t="s">
        <v>410</v>
      </c>
      <c r="C195" s="292" t="s">
        <v>325</v>
      </c>
      <c r="D195" s="292"/>
      <c r="E195" s="299">
        <f t="shared" si="38"/>
        <v>0</v>
      </c>
      <c r="F195" s="299">
        <f t="shared" si="38"/>
        <v>3000</v>
      </c>
      <c r="G195" s="299">
        <f t="shared" si="38"/>
        <v>3000</v>
      </c>
    </row>
    <row r="196" spans="1:7" ht="33" customHeight="1" x14ac:dyDescent="0.25">
      <c r="A196" s="290" t="s">
        <v>411</v>
      </c>
      <c r="B196" s="292" t="s">
        <v>410</v>
      </c>
      <c r="C196" s="292" t="s">
        <v>325</v>
      </c>
      <c r="D196" s="292" t="s">
        <v>412</v>
      </c>
      <c r="E196" s="299"/>
      <c r="F196" s="299">
        <v>3000</v>
      </c>
      <c r="G196" s="299">
        <v>3000</v>
      </c>
    </row>
    <row r="197" spans="1:7" ht="63" x14ac:dyDescent="0.25">
      <c r="A197" s="249" t="s">
        <v>625</v>
      </c>
      <c r="B197" s="431" t="s">
        <v>468</v>
      </c>
      <c r="C197" s="431"/>
      <c r="D197" s="431"/>
      <c r="E197" s="432">
        <f t="shared" ref="E197:G199" si="39">E198</f>
        <v>2000</v>
      </c>
      <c r="F197" s="432">
        <f t="shared" si="39"/>
        <v>1000</v>
      </c>
      <c r="G197" s="432">
        <f t="shared" si="39"/>
        <v>1000</v>
      </c>
    </row>
    <row r="198" spans="1:7" ht="78.75" x14ac:dyDescent="0.25">
      <c r="A198" s="270" t="s">
        <v>618</v>
      </c>
      <c r="B198" s="431" t="s">
        <v>469</v>
      </c>
      <c r="C198" s="431"/>
      <c r="D198" s="431"/>
      <c r="E198" s="432">
        <f t="shared" si="39"/>
        <v>2000</v>
      </c>
      <c r="F198" s="432">
        <f t="shared" si="39"/>
        <v>1000</v>
      </c>
      <c r="G198" s="432">
        <f t="shared" si="39"/>
        <v>1000</v>
      </c>
    </row>
    <row r="199" spans="1:7" ht="31.5" x14ac:dyDescent="0.25">
      <c r="A199" s="482" t="s">
        <v>321</v>
      </c>
      <c r="B199" s="292" t="s">
        <v>469</v>
      </c>
      <c r="C199" s="292" t="s">
        <v>325</v>
      </c>
      <c r="D199" s="292"/>
      <c r="E199" s="299">
        <f t="shared" si="39"/>
        <v>2000</v>
      </c>
      <c r="F199" s="299">
        <f t="shared" si="39"/>
        <v>1000</v>
      </c>
      <c r="G199" s="299">
        <f t="shared" si="39"/>
        <v>1000</v>
      </c>
    </row>
    <row r="200" spans="1:7" x14ac:dyDescent="0.25">
      <c r="A200" s="290" t="s">
        <v>463</v>
      </c>
      <c r="B200" s="292" t="s">
        <v>469</v>
      </c>
      <c r="C200" s="292" t="s">
        <v>325</v>
      </c>
      <c r="D200" s="292" t="s">
        <v>285</v>
      </c>
      <c r="E200" s="299">
        <v>2000</v>
      </c>
      <c r="F200" s="299">
        <v>1000</v>
      </c>
      <c r="G200" s="299">
        <v>1000</v>
      </c>
    </row>
    <row r="201" spans="1:7" ht="31.5" x14ac:dyDescent="0.25">
      <c r="A201" s="252" t="s">
        <v>467</v>
      </c>
      <c r="B201" s="431" t="s">
        <v>470</v>
      </c>
      <c r="C201" s="431"/>
      <c r="D201" s="431"/>
      <c r="E201" s="432">
        <f t="shared" ref="E201:G207" si="40">E202</f>
        <v>13000</v>
      </c>
      <c r="F201" s="432">
        <f t="shared" si="40"/>
        <v>0</v>
      </c>
      <c r="G201" s="432">
        <f t="shared" si="40"/>
        <v>0</v>
      </c>
    </row>
    <row r="202" spans="1:7" ht="78.75" x14ac:dyDescent="0.25">
      <c r="A202" s="270" t="s">
        <v>618</v>
      </c>
      <c r="B202" s="431" t="s">
        <v>471</v>
      </c>
      <c r="C202" s="431"/>
      <c r="D202" s="431"/>
      <c r="E202" s="432">
        <f t="shared" si="40"/>
        <v>13000</v>
      </c>
      <c r="F202" s="432">
        <f t="shared" si="40"/>
        <v>0</v>
      </c>
      <c r="G202" s="432">
        <f t="shared" si="40"/>
        <v>0</v>
      </c>
    </row>
    <row r="203" spans="1:7" ht="31.5" x14ac:dyDescent="0.25">
      <c r="A203" s="482" t="s">
        <v>321</v>
      </c>
      <c r="B203" s="292" t="s">
        <v>471</v>
      </c>
      <c r="C203" s="292" t="s">
        <v>325</v>
      </c>
      <c r="D203" s="292"/>
      <c r="E203" s="299">
        <f t="shared" si="40"/>
        <v>13000</v>
      </c>
      <c r="F203" s="299">
        <f t="shared" si="40"/>
        <v>0</v>
      </c>
      <c r="G203" s="299">
        <f t="shared" si="40"/>
        <v>0</v>
      </c>
    </row>
    <row r="204" spans="1:7" ht="36" customHeight="1" x14ac:dyDescent="0.25">
      <c r="A204" s="423" t="s">
        <v>315</v>
      </c>
      <c r="B204" s="292" t="s">
        <v>471</v>
      </c>
      <c r="C204" s="292" t="s">
        <v>325</v>
      </c>
      <c r="D204" s="292" t="s">
        <v>314</v>
      </c>
      <c r="E204" s="299">
        <v>13000</v>
      </c>
      <c r="F204" s="299">
        <v>0</v>
      </c>
      <c r="G204" s="299">
        <v>0</v>
      </c>
    </row>
    <row r="205" spans="1:7" hidden="1" x14ac:dyDescent="0.25">
      <c r="A205" s="252" t="s">
        <v>628</v>
      </c>
      <c r="B205" s="431" t="s">
        <v>626</v>
      </c>
      <c r="C205" s="431"/>
      <c r="D205" s="431"/>
      <c r="E205" s="432">
        <f t="shared" si="40"/>
        <v>13000</v>
      </c>
      <c r="F205" s="432">
        <f t="shared" si="40"/>
        <v>0</v>
      </c>
      <c r="G205" s="432">
        <f t="shared" si="40"/>
        <v>0</v>
      </c>
    </row>
    <row r="206" spans="1:7" ht="4.5" hidden="1" customHeight="1" x14ac:dyDescent="0.25">
      <c r="A206" s="270" t="s">
        <v>618</v>
      </c>
      <c r="B206" s="431" t="s">
        <v>627</v>
      </c>
      <c r="C206" s="431"/>
      <c r="D206" s="431"/>
      <c r="E206" s="432">
        <f t="shared" si="40"/>
        <v>13000</v>
      </c>
      <c r="F206" s="432">
        <f t="shared" si="40"/>
        <v>0</v>
      </c>
      <c r="G206" s="432">
        <f t="shared" si="40"/>
        <v>0</v>
      </c>
    </row>
    <row r="207" spans="1:7" ht="31.5" hidden="1" x14ac:dyDescent="0.25">
      <c r="A207" s="482" t="s">
        <v>321</v>
      </c>
      <c r="B207" s="292" t="s">
        <v>627</v>
      </c>
      <c r="C207" s="292" t="s">
        <v>325</v>
      </c>
      <c r="D207" s="292"/>
      <c r="E207" s="299">
        <f t="shared" si="40"/>
        <v>13000</v>
      </c>
      <c r="F207" s="299">
        <f t="shared" si="40"/>
        <v>0</v>
      </c>
      <c r="G207" s="299">
        <f t="shared" si="40"/>
        <v>0</v>
      </c>
    </row>
    <row r="208" spans="1:7" ht="36" hidden="1" customHeight="1" x14ac:dyDescent="0.25">
      <c r="A208" s="423" t="s">
        <v>315</v>
      </c>
      <c r="B208" s="292" t="s">
        <v>627</v>
      </c>
      <c r="C208" s="292" t="s">
        <v>325</v>
      </c>
      <c r="D208" s="292" t="s">
        <v>112</v>
      </c>
      <c r="E208" s="299">
        <v>13000</v>
      </c>
      <c r="F208" s="299">
        <v>0</v>
      </c>
      <c r="G208" s="299">
        <v>0</v>
      </c>
    </row>
    <row r="209" spans="1:7" x14ac:dyDescent="0.25">
      <c r="A209" s="283" t="s">
        <v>413</v>
      </c>
      <c r="B209" s="365" t="s">
        <v>327</v>
      </c>
      <c r="C209" s="365" t="s">
        <v>414</v>
      </c>
      <c r="D209" s="365" t="s">
        <v>415</v>
      </c>
      <c r="E209" s="274">
        <f>E210+E218</f>
        <v>647949.92000000004</v>
      </c>
      <c r="F209" s="274">
        <f>F210+F218</f>
        <v>1067014</v>
      </c>
      <c r="G209" s="274">
        <f>G210+G218</f>
        <v>1073814</v>
      </c>
    </row>
    <row r="210" spans="1:7" x14ac:dyDescent="0.25">
      <c r="A210" s="283" t="s">
        <v>416</v>
      </c>
      <c r="B210" s="365" t="s">
        <v>327</v>
      </c>
      <c r="C210" s="365"/>
      <c r="D210" s="365"/>
      <c r="E210" s="274">
        <f t="shared" ref="E210:G216" si="41">E211</f>
        <v>700</v>
      </c>
      <c r="F210" s="274">
        <v>182700</v>
      </c>
      <c r="G210" s="274">
        <v>189500</v>
      </c>
    </row>
    <row r="211" spans="1:7" ht="63" x14ac:dyDescent="0.25">
      <c r="A211" s="270" t="s">
        <v>696</v>
      </c>
      <c r="B211" s="365" t="s">
        <v>417</v>
      </c>
      <c r="C211" s="365"/>
      <c r="D211" s="365"/>
      <c r="E211" s="274">
        <f>E215</f>
        <v>700</v>
      </c>
      <c r="F211" s="274">
        <v>182700</v>
      </c>
      <c r="G211" s="274">
        <v>189500</v>
      </c>
    </row>
    <row r="212" spans="1:7" ht="47.25" x14ac:dyDescent="0.25">
      <c r="A212" s="270" t="s">
        <v>322</v>
      </c>
      <c r="B212" s="365" t="s">
        <v>617</v>
      </c>
      <c r="C212" s="365"/>
      <c r="D212" s="365"/>
      <c r="E212" s="274"/>
      <c r="F212" s="274">
        <v>182000</v>
      </c>
      <c r="G212" s="274">
        <v>188800</v>
      </c>
    </row>
    <row r="213" spans="1:7" ht="94.5" x14ac:dyDescent="0.25">
      <c r="A213" s="270" t="s">
        <v>323</v>
      </c>
      <c r="B213" s="365" t="s">
        <v>617</v>
      </c>
      <c r="C213" s="365" t="s">
        <v>324</v>
      </c>
      <c r="D213" s="365" t="s">
        <v>146</v>
      </c>
      <c r="E213" s="274"/>
      <c r="F213" s="274">
        <v>180987</v>
      </c>
      <c r="G213" s="274">
        <v>188800</v>
      </c>
    </row>
    <row r="214" spans="1:7" ht="47.25" x14ac:dyDescent="0.25">
      <c r="A214" s="270" t="s">
        <v>321</v>
      </c>
      <c r="B214" s="365" t="s">
        <v>617</v>
      </c>
      <c r="C214" s="365" t="s">
        <v>325</v>
      </c>
      <c r="D214" s="365" t="s">
        <v>146</v>
      </c>
      <c r="E214" s="274"/>
      <c r="F214" s="274">
        <v>1013</v>
      </c>
      <c r="G214" s="274">
        <v>0</v>
      </c>
    </row>
    <row r="215" spans="1:7" ht="137.25" customHeight="1" x14ac:dyDescent="0.25">
      <c r="A215" s="438" t="s">
        <v>418</v>
      </c>
      <c r="B215" s="365" t="s">
        <v>629</v>
      </c>
      <c r="C215" s="365"/>
      <c r="D215" s="365"/>
      <c r="E215" s="274">
        <f t="shared" si="41"/>
        <v>700</v>
      </c>
      <c r="F215" s="274">
        <f t="shared" si="41"/>
        <v>700</v>
      </c>
      <c r="G215" s="274">
        <f t="shared" si="41"/>
        <v>700</v>
      </c>
    </row>
    <row r="216" spans="1:7" ht="31.5" x14ac:dyDescent="0.25">
      <c r="A216" s="275" t="s">
        <v>321</v>
      </c>
      <c r="B216" s="369" t="s">
        <v>629</v>
      </c>
      <c r="C216" s="369" t="s">
        <v>325</v>
      </c>
      <c r="D216" s="369"/>
      <c r="E216" s="279">
        <f t="shared" si="41"/>
        <v>700</v>
      </c>
      <c r="F216" s="279">
        <f t="shared" si="41"/>
        <v>700</v>
      </c>
      <c r="G216" s="279">
        <f t="shared" si="41"/>
        <v>700</v>
      </c>
    </row>
    <row r="217" spans="1:7" x14ac:dyDescent="0.25">
      <c r="A217" s="275" t="s">
        <v>235</v>
      </c>
      <c r="B217" s="369" t="s">
        <v>629</v>
      </c>
      <c r="C217" s="369" t="s">
        <v>325</v>
      </c>
      <c r="D217" s="369" t="s">
        <v>232</v>
      </c>
      <c r="E217" s="279">
        <v>700</v>
      </c>
      <c r="F217" s="279">
        <v>700</v>
      </c>
      <c r="G217" s="279">
        <v>700</v>
      </c>
    </row>
    <row r="218" spans="1:7" x14ac:dyDescent="0.25">
      <c r="A218" s="270" t="s">
        <v>419</v>
      </c>
      <c r="B218" s="365" t="s">
        <v>420</v>
      </c>
      <c r="C218" s="365"/>
      <c r="D218" s="365"/>
      <c r="E218" s="274">
        <f>E219+E234</f>
        <v>647249.92000000004</v>
      </c>
      <c r="F218" s="274">
        <f>F219+F234+F226+F230</f>
        <v>884314</v>
      </c>
      <c r="G218" s="274">
        <f>G219+G234+G226+G230</f>
        <v>884314</v>
      </c>
    </row>
    <row r="219" spans="1:7" ht="47.25" x14ac:dyDescent="0.25">
      <c r="A219" s="425" t="s">
        <v>421</v>
      </c>
      <c r="B219" s="439" t="s">
        <v>422</v>
      </c>
      <c r="C219" s="439"/>
      <c r="D219" s="439"/>
      <c r="E219" s="440">
        <f>E220+E223</f>
        <v>644249.92000000004</v>
      </c>
      <c r="F219" s="440">
        <f>F220+F223</f>
        <v>869314</v>
      </c>
      <c r="G219" s="440">
        <f>G220+G223</f>
        <v>869314</v>
      </c>
    </row>
    <row r="220" spans="1:7" ht="31.5" x14ac:dyDescent="0.25">
      <c r="A220" s="270" t="s">
        <v>423</v>
      </c>
      <c r="B220" s="439" t="s">
        <v>428</v>
      </c>
      <c r="C220" s="439"/>
      <c r="D220" s="439"/>
      <c r="E220" s="440">
        <f t="shared" ref="E220:G221" si="42">E221</f>
        <v>17187.419999999998</v>
      </c>
      <c r="F220" s="440">
        <f t="shared" si="42"/>
        <v>63739</v>
      </c>
      <c r="G220" s="440">
        <f t="shared" si="42"/>
        <v>63739</v>
      </c>
    </row>
    <row r="221" spans="1:7" x14ac:dyDescent="0.25">
      <c r="A221" s="275" t="s">
        <v>424</v>
      </c>
      <c r="B221" s="441" t="s">
        <v>428</v>
      </c>
      <c r="C221" s="441" t="s">
        <v>425</v>
      </c>
      <c r="D221" s="441"/>
      <c r="E221" s="442">
        <f t="shared" si="42"/>
        <v>17187.419999999998</v>
      </c>
      <c r="F221" s="442">
        <f t="shared" si="42"/>
        <v>63739</v>
      </c>
      <c r="G221" s="442">
        <f t="shared" si="42"/>
        <v>63739</v>
      </c>
    </row>
    <row r="222" spans="1:7" ht="31.5" x14ac:dyDescent="0.25">
      <c r="A222" s="375" t="s">
        <v>426</v>
      </c>
      <c r="B222" s="441" t="s">
        <v>428</v>
      </c>
      <c r="C222" s="441" t="s">
        <v>425</v>
      </c>
      <c r="D222" s="441" t="s">
        <v>92</v>
      </c>
      <c r="E222" s="442">
        <v>17187.419999999998</v>
      </c>
      <c r="F222" s="442">
        <v>63739</v>
      </c>
      <c r="G222" s="442">
        <v>63739</v>
      </c>
    </row>
    <row r="223" spans="1:7" ht="31.5" x14ac:dyDescent="0.25">
      <c r="A223" s="443" t="s">
        <v>427</v>
      </c>
      <c r="B223" s="439" t="s">
        <v>630</v>
      </c>
      <c r="C223" s="439"/>
      <c r="D223" s="439"/>
      <c r="E223" s="440">
        <f t="shared" ref="E223:G224" si="43">E224</f>
        <v>627062.5</v>
      </c>
      <c r="F223" s="440">
        <f t="shared" si="43"/>
        <v>805575</v>
      </c>
      <c r="G223" s="440">
        <f t="shared" si="43"/>
        <v>805575</v>
      </c>
    </row>
    <row r="224" spans="1:7" x14ac:dyDescent="0.25">
      <c r="A224" s="275" t="s">
        <v>424</v>
      </c>
      <c r="B224" s="441" t="s">
        <v>630</v>
      </c>
      <c r="C224" s="441" t="s">
        <v>425</v>
      </c>
      <c r="D224" s="441"/>
      <c r="E224" s="442">
        <f t="shared" si="43"/>
        <v>627062.5</v>
      </c>
      <c r="F224" s="442">
        <f t="shared" si="43"/>
        <v>805575</v>
      </c>
      <c r="G224" s="442">
        <f t="shared" si="43"/>
        <v>805575</v>
      </c>
    </row>
    <row r="225" spans="1:7" ht="30.75" customHeight="1" x14ac:dyDescent="0.25">
      <c r="A225" s="375" t="s">
        <v>426</v>
      </c>
      <c r="B225" s="441" t="s">
        <v>630</v>
      </c>
      <c r="C225" s="441" t="s">
        <v>425</v>
      </c>
      <c r="D225" s="441" t="s">
        <v>92</v>
      </c>
      <c r="E225" s="442">
        <v>627062.5</v>
      </c>
      <c r="F225" s="442">
        <v>805575</v>
      </c>
      <c r="G225" s="442">
        <v>805575</v>
      </c>
    </row>
    <row r="226" spans="1:7" ht="31.5" hidden="1" x14ac:dyDescent="0.25">
      <c r="A226" s="443" t="s">
        <v>631</v>
      </c>
      <c r="B226" s="439" t="s">
        <v>263</v>
      </c>
      <c r="C226" s="439"/>
      <c r="D226" s="439"/>
      <c r="E226" s="440">
        <f>E228</f>
        <v>17187.419999999998</v>
      </c>
      <c r="F226" s="440">
        <f>F228</f>
        <v>0</v>
      </c>
      <c r="G226" s="440">
        <f>G228</f>
        <v>0</v>
      </c>
    </row>
    <row r="227" spans="1:7" ht="94.5" hidden="1" x14ac:dyDescent="0.25">
      <c r="A227" s="375" t="s">
        <v>632</v>
      </c>
      <c r="B227" s="441" t="s">
        <v>633</v>
      </c>
      <c r="C227" s="439"/>
      <c r="D227" s="439"/>
      <c r="E227" s="440"/>
      <c r="F227" s="440"/>
      <c r="G227" s="440"/>
    </row>
    <row r="228" spans="1:7" hidden="1" x14ac:dyDescent="0.25">
      <c r="A228" s="375" t="s">
        <v>431</v>
      </c>
      <c r="B228" s="441" t="s">
        <v>633</v>
      </c>
      <c r="C228" s="441" t="s">
        <v>425</v>
      </c>
      <c r="D228" s="441"/>
      <c r="E228" s="442">
        <f>E229</f>
        <v>17187.419999999998</v>
      </c>
      <c r="F228" s="442">
        <f>F229</f>
        <v>0</v>
      </c>
      <c r="G228" s="442">
        <f>G229</f>
        <v>0</v>
      </c>
    </row>
    <row r="229" spans="1:7" ht="15" hidden="1" customHeight="1" x14ac:dyDescent="0.25">
      <c r="A229" s="375" t="s">
        <v>226</v>
      </c>
      <c r="B229" s="441" t="s">
        <v>633</v>
      </c>
      <c r="C229" s="441" t="s">
        <v>425</v>
      </c>
      <c r="D229" s="441" t="s">
        <v>227</v>
      </c>
      <c r="E229" s="442">
        <v>17187.419999999998</v>
      </c>
      <c r="F229" s="442">
        <v>0</v>
      </c>
      <c r="G229" s="442">
        <v>0</v>
      </c>
    </row>
    <row r="230" spans="1:7" ht="31.5" hidden="1" x14ac:dyDescent="0.25">
      <c r="A230" s="443" t="s">
        <v>636</v>
      </c>
      <c r="B230" s="439" t="s">
        <v>634</v>
      </c>
      <c r="C230" s="439"/>
      <c r="D230" s="439"/>
      <c r="E230" s="440">
        <f>E232</f>
        <v>627062.5</v>
      </c>
      <c r="F230" s="440">
        <f>F232</f>
        <v>0</v>
      </c>
      <c r="G230" s="440">
        <f>G232</f>
        <v>0</v>
      </c>
    </row>
    <row r="231" spans="1:7" ht="94.5" hidden="1" x14ac:dyDescent="0.25">
      <c r="A231" s="375" t="s">
        <v>632</v>
      </c>
      <c r="B231" s="441" t="s">
        <v>635</v>
      </c>
      <c r="C231" s="439"/>
      <c r="D231" s="439"/>
      <c r="E231" s="440"/>
      <c r="F231" s="440"/>
      <c r="G231" s="440"/>
    </row>
    <row r="232" spans="1:7" hidden="1" x14ac:dyDescent="0.25">
      <c r="A232" s="375" t="s">
        <v>431</v>
      </c>
      <c r="B232" s="441" t="s">
        <v>635</v>
      </c>
      <c r="C232" s="441" t="s">
        <v>425</v>
      </c>
      <c r="D232" s="441"/>
      <c r="E232" s="442">
        <f>E233</f>
        <v>627062.5</v>
      </c>
      <c r="F232" s="442">
        <f>F233</f>
        <v>0</v>
      </c>
      <c r="G232" s="442">
        <f>G233</f>
        <v>0</v>
      </c>
    </row>
    <row r="233" spans="1:7" ht="18.75" hidden="1" customHeight="1" x14ac:dyDescent="0.25">
      <c r="A233" s="375" t="s">
        <v>226</v>
      </c>
      <c r="B233" s="441" t="s">
        <v>635</v>
      </c>
      <c r="C233" s="441" t="s">
        <v>425</v>
      </c>
      <c r="D233" s="441" t="s">
        <v>227</v>
      </c>
      <c r="E233" s="442">
        <v>627062.5</v>
      </c>
      <c r="F233" s="442">
        <v>0</v>
      </c>
      <c r="G233" s="442">
        <v>0</v>
      </c>
    </row>
    <row r="234" spans="1:7" x14ac:dyDescent="0.25">
      <c r="A234" s="437" t="s">
        <v>93</v>
      </c>
      <c r="B234" s="431" t="s">
        <v>429</v>
      </c>
      <c r="C234" s="431"/>
      <c r="D234" s="431"/>
      <c r="E234" s="432">
        <f t="shared" ref="E234:G236" si="44">E235</f>
        <v>3000</v>
      </c>
      <c r="F234" s="432">
        <f t="shared" si="44"/>
        <v>15000</v>
      </c>
      <c r="G234" s="432">
        <f t="shared" si="44"/>
        <v>15000</v>
      </c>
    </row>
    <row r="235" spans="1:7" x14ac:dyDescent="0.25">
      <c r="A235" s="437" t="s">
        <v>430</v>
      </c>
      <c r="B235" s="431" t="s">
        <v>546</v>
      </c>
      <c r="C235" s="431"/>
      <c r="D235" s="431"/>
      <c r="E235" s="432">
        <f t="shared" si="44"/>
        <v>3000</v>
      </c>
      <c r="F235" s="432">
        <f t="shared" si="44"/>
        <v>15000</v>
      </c>
      <c r="G235" s="432">
        <f t="shared" si="44"/>
        <v>15000</v>
      </c>
    </row>
    <row r="236" spans="1:7" x14ac:dyDescent="0.25">
      <c r="A236" s="275" t="s">
        <v>431</v>
      </c>
      <c r="B236" s="292" t="s">
        <v>546</v>
      </c>
      <c r="C236" s="292" t="s">
        <v>338</v>
      </c>
      <c r="D236" s="292"/>
      <c r="E236" s="299">
        <f t="shared" si="44"/>
        <v>3000</v>
      </c>
      <c r="F236" s="299">
        <f t="shared" si="44"/>
        <v>15000</v>
      </c>
      <c r="G236" s="299">
        <f t="shared" si="44"/>
        <v>15000</v>
      </c>
    </row>
    <row r="237" spans="1:7" x14ac:dyDescent="0.25">
      <c r="A237" s="378" t="s">
        <v>432</v>
      </c>
      <c r="B237" s="292" t="s">
        <v>546</v>
      </c>
      <c r="C237" s="292" t="s">
        <v>338</v>
      </c>
      <c r="D237" s="292" t="s">
        <v>94</v>
      </c>
      <c r="E237" s="299">
        <v>3000</v>
      </c>
      <c r="F237" s="299">
        <v>15000</v>
      </c>
      <c r="G237" s="299">
        <v>15000</v>
      </c>
    </row>
    <row r="238" spans="1:7" x14ac:dyDescent="0.25">
      <c r="A238" s="426" t="s">
        <v>472</v>
      </c>
      <c r="B238" s="426"/>
      <c r="C238" s="426"/>
      <c r="D238" s="426"/>
      <c r="E238" s="427">
        <f>E14+E29+E209</f>
        <v>5603285.6699999999</v>
      </c>
      <c r="F238" s="427">
        <f>F209+F29+F14</f>
        <v>11563463.5</v>
      </c>
      <c r="G238" s="427">
        <f>G209+G29+G14</f>
        <v>6268872.5</v>
      </c>
    </row>
    <row r="239" spans="1:7" x14ac:dyDescent="0.25">
      <c r="E239" s="19"/>
      <c r="F239" s="19"/>
      <c r="G239" s="19"/>
    </row>
    <row r="240" spans="1:7" x14ac:dyDescent="0.25">
      <c r="E240" s="19"/>
      <c r="F240" s="19"/>
      <c r="G240" s="19"/>
    </row>
    <row r="241" spans="1:7" ht="23.25" x14ac:dyDescent="0.35">
      <c r="A241" s="248" t="s">
        <v>603</v>
      </c>
      <c r="E241" s="414" t="s">
        <v>211</v>
      </c>
      <c r="G241" s="1" t="s">
        <v>604</v>
      </c>
    </row>
  </sheetData>
  <mergeCells count="7">
    <mergeCell ref="D1:G1"/>
    <mergeCell ref="A6:G9"/>
    <mergeCell ref="C2:G2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topLeftCell="A271" zoomScale="75" zoomScaleNormal="75" workbookViewId="0">
      <selection activeCell="K294" sqref="K294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513" t="s">
        <v>689</v>
      </c>
    </row>
    <row r="2" spans="1:11" x14ac:dyDescent="0.25">
      <c r="D2" s="561" t="s">
        <v>749</v>
      </c>
      <c r="E2" s="561"/>
      <c r="F2" s="561"/>
      <c r="G2" s="18"/>
      <c r="H2" s="18"/>
      <c r="I2" s="18"/>
      <c r="J2" s="18"/>
      <c r="K2" s="18"/>
    </row>
    <row r="3" spans="1:11" x14ac:dyDescent="0.25">
      <c r="C3" s="567" t="s">
        <v>639</v>
      </c>
      <c r="D3" s="567"/>
      <c r="E3" s="567"/>
      <c r="F3" s="567"/>
      <c r="G3" s="567"/>
      <c r="H3" s="567"/>
      <c r="I3" s="567"/>
    </row>
    <row r="4" spans="1:11" x14ac:dyDescent="0.25">
      <c r="A4" s="509" t="s">
        <v>667</v>
      </c>
      <c r="C4" s="568" t="s">
        <v>719</v>
      </c>
      <c r="D4" s="568"/>
      <c r="E4" s="568"/>
      <c r="F4" s="568"/>
      <c r="G4" s="223"/>
    </row>
    <row r="5" spans="1:11" x14ac:dyDescent="0.25">
      <c r="D5" s="18"/>
      <c r="E5" s="18"/>
      <c r="F5" s="18"/>
      <c r="G5" s="18"/>
    </row>
    <row r="6" spans="1:11" x14ac:dyDescent="0.25">
      <c r="A6" s="546"/>
      <c r="B6" s="546"/>
      <c r="C6" s="547"/>
      <c r="D6" s="547"/>
      <c r="E6" s="547"/>
      <c r="F6" s="547"/>
      <c r="G6" s="547"/>
      <c r="H6" s="547"/>
    </row>
    <row r="7" spans="1:11" ht="94.5" customHeight="1" x14ac:dyDescent="0.25">
      <c r="A7" s="546" t="s">
        <v>741</v>
      </c>
      <c r="B7" s="546"/>
      <c r="C7" s="546"/>
      <c r="D7" s="546"/>
      <c r="E7" s="546"/>
      <c r="F7" s="546"/>
      <c r="G7" s="546"/>
      <c r="H7" s="546"/>
    </row>
    <row r="8" spans="1:11" x14ac:dyDescent="0.25">
      <c r="A8" s="8" t="s">
        <v>82</v>
      </c>
      <c r="B8" s="8" t="s">
        <v>82</v>
      </c>
      <c r="C8" s="8" t="s">
        <v>82</v>
      </c>
      <c r="D8" s="20" t="s">
        <v>82</v>
      </c>
      <c r="E8" s="20" t="s">
        <v>82</v>
      </c>
      <c r="F8" s="20"/>
      <c r="G8" s="20"/>
      <c r="H8" s="8"/>
    </row>
    <row r="9" spans="1:11" ht="15" x14ac:dyDescent="0.25">
      <c r="A9" s="563" t="s">
        <v>83</v>
      </c>
      <c r="B9" s="564" t="s">
        <v>153</v>
      </c>
      <c r="C9" s="563" t="s">
        <v>84</v>
      </c>
      <c r="D9" s="563" t="s">
        <v>117</v>
      </c>
      <c r="E9" s="563" t="s">
        <v>118</v>
      </c>
      <c r="F9" s="565" t="s">
        <v>661</v>
      </c>
      <c r="G9" s="565" t="s">
        <v>543</v>
      </c>
      <c r="H9" s="565" t="s">
        <v>543</v>
      </c>
    </row>
    <row r="10" spans="1:11" ht="15" x14ac:dyDescent="0.25">
      <c r="A10" s="563"/>
      <c r="B10" s="564"/>
      <c r="C10" s="563"/>
      <c r="D10" s="563"/>
      <c r="E10" s="563"/>
      <c r="F10" s="566"/>
      <c r="G10" s="566"/>
      <c r="H10" s="566"/>
    </row>
    <row r="11" spans="1:11" ht="31.5" x14ac:dyDescent="0.25">
      <c r="A11" s="469" t="s">
        <v>641</v>
      </c>
      <c r="B11" s="470" t="s">
        <v>640</v>
      </c>
      <c r="C11" s="470"/>
      <c r="D11" s="470"/>
      <c r="E11" s="470"/>
      <c r="F11" s="471">
        <f>F305</f>
        <v>9522500</v>
      </c>
      <c r="G11" s="471">
        <f>G12+G51+G76+G94+G105+G120+G145+G177+G242+G224</f>
        <v>5249609.21</v>
      </c>
      <c r="H11" s="471">
        <f>H12+H51+H76+H94+H105+H120+H145+H177+H242+H224</f>
        <v>5249609.21</v>
      </c>
    </row>
    <row r="12" spans="1:11" x14ac:dyDescent="0.25">
      <c r="A12" s="469" t="s">
        <v>473</v>
      </c>
      <c r="B12" s="470" t="s">
        <v>640</v>
      </c>
      <c r="C12" s="470" t="s">
        <v>86</v>
      </c>
      <c r="D12" s="470"/>
      <c r="E12" s="470"/>
      <c r="F12" s="471">
        <v>6518825</v>
      </c>
      <c r="G12" s="471">
        <f>G13+G19+G33+G43+G46</f>
        <v>4391623.87</v>
      </c>
      <c r="H12" s="471">
        <f>H13+H19+H33+H43+H46</f>
        <v>4391623.87</v>
      </c>
    </row>
    <row r="13" spans="1:11" ht="47.25" x14ac:dyDescent="0.25">
      <c r="A13" s="249" t="s">
        <v>87</v>
      </c>
      <c r="B13" s="470" t="s">
        <v>640</v>
      </c>
      <c r="C13" s="470" t="s">
        <v>88</v>
      </c>
      <c r="D13" s="470"/>
      <c r="E13" s="470"/>
      <c r="F13" s="471">
        <f>F15</f>
        <v>1032291</v>
      </c>
      <c r="G13" s="471">
        <f>G15</f>
        <v>601370</v>
      </c>
      <c r="H13" s="471">
        <f>H15</f>
        <v>601370</v>
      </c>
    </row>
    <row r="14" spans="1:11" ht="31.5" x14ac:dyDescent="0.25">
      <c r="A14" s="469" t="s">
        <v>328</v>
      </c>
      <c r="B14" s="470" t="s">
        <v>640</v>
      </c>
      <c r="C14" s="470" t="s">
        <v>88</v>
      </c>
      <c r="D14" s="470" t="s">
        <v>329</v>
      </c>
      <c r="E14" s="470"/>
      <c r="F14" s="471">
        <f>F15</f>
        <v>1032291</v>
      </c>
      <c r="G14" s="471">
        <f>G15</f>
        <v>601370</v>
      </c>
      <c r="H14" s="471">
        <f>H15</f>
        <v>601370</v>
      </c>
    </row>
    <row r="15" spans="1:11" ht="45.6" customHeight="1" x14ac:dyDescent="0.25">
      <c r="A15" s="219" t="s">
        <v>474</v>
      </c>
      <c r="B15" s="480" t="s">
        <v>640</v>
      </c>
      <c r="C15" s="472" t="s">
        <v>88</v>
      </c>
      <c r="D15" s="472" t="s">
        <v>331</v>
      </c>
      <c r="E15" s="472" t="s">
        <v>475</v>
      </c>
      <c r="F15" s="473">
        <f>F16+F17+F18</f>
        <v>1032291</v>
      </c>
      <c r="G15" s="473">
        <f>G16+G17+G18</f>
        <v>601370</v>
      </c>
      <c r="H15" s="473">
        <f>H16+H17+H18</f>
        <v>601370</v>
      </c>
    </row>
    <row r="16" spans="1:11" ht="34.5" customHeight="1" x14ac:dyDescent="0.25">
      <c r="A16" s="219" t="s">
        <v>476</v>
      </c>
      <c r="B16" s="480" t="s">
        <v>640</v>
      </c>
      <c r="C16" s="472" t="s">
        <v>88</v>
      </c>
      <c r="D16" s="472" t="s">
        <v>331</v>
      </c>
      <c r="E16" s="472" t="s">
        <v>477</v>
      </c>
      <c r="F16" s="473">
        <v>790556.64</v>
      </c>
      <c r="G16" s="473">
        <v>455070</v>
      </c>
      <c r="H16" s="473">
        <v>455070</v>
      </c>
    </row>
    <row r="17" spans="1:8" ht="47.25" x14ac:dyDescent="0.25">
      <c r="A17" s="219" t="s">
        <v>125</v>
      </c>
      <c r="B17" s="480" t="s">
        <v>640</v>
      </c>
      <c r="C17" s="472" t="s">
        <v>88</v>
      </c>
      <c r="D17" s="472" t="s">
        <v>642</v>
      </c>
      <c r="E17" s="472" t="s">
        <v>478</v>
      </c>
      <c r="F17" s="473">
        <v>2986.36</v>
      </c>
      <c r="G17" s="473">
        <v>9000</v>
      </c>
      <c r="H17" s="473">
        <v>9000</v>
      </c>
    </row>
    <row r="18" spans="1:8" ht="63" x14ac:dyDescent="0.25">
      <c r="A18" s="219" t="s">
        <v>272</v>
      </c>
      <c r="B18" s="480" t="s">
        <v>640</v>
      </c>
      <c r="C18" s="472" t="s">
        <v>88</v>
      </c>
      <c r="D18" s="472" t="s">
        <v>331</v>
      </c>
      <c r="E18" s="472" t="s">
        <v>479</v>
      </c>
      <c r="F18" s="473">
        <v>238748</v>
      </c>
      <c r="G18" s="473">
        <v>137300</v>
      </c>
      <c r="H18" s="473">
        <v>137300</v>
      </c>
    </row>
    <row r="19" spans="1:8" ht="66" customHeight="1" x14ac:dyDescent="0.25">
      <c r="A19" s="249" t="s">
        <v>89</v>
      </c>
      <c r="B19" s="470" t="s">
        <v>640</v>
      </c>
      <c r="C19" s="474" t="s">
        <v>90</v>
      </c>
      <c r="D19" s="474"/>
      <c r="E19" s="474"/>
      <c r="F19" s="475">
        <f>F21+F26+F29</f>
        <v>4541520</v>
      </c>
      <c r="G19" s="475">
        <f>G21+G26+G29</f>
        <v>3042303.95</v>
      </c>
      <c r="H19" s="475">
        <f>H21+H26+H29</f>
        <v>3042303.95</v>
      </c>
    </row>
    <row r="20" spans="1:8" ht="36.75" customHeight="1" x14ac:dyDescent="0.25">
      <c r="A20" s="469" t="s">
        <v>328</v>
      </c>
      <c r="B20" s="470" t="s">
        <v>640</v>
      </c>
      <c r="C20" s="474" t="s">
        <v>90</v>
      </c>
      <c r="D20" s="474" t="s">
        <v>329</v>
      </c>
      <c r="E20" s="474"/>
      <c r="F20" s="475">
        <f>F21+F26+F29</f>
        <v>4541520</v>
      </c>
      <c r="G20" s="475">
        <f>G21+G26+G29</f>
        <v>3042303.95</v>
      </c>
      <c r="H20" s="475">
        <f>H21+H26+H29</f>
        <v>3042303.95</v>
      </c>
    </row>
    <row r="21" spans="1:8" ht="31.5" x14ac:dyDescent="0.25">
      <c r="A21" s="219" t="s">
        <v>474</v>
      </c>
      <c r="B21" s="480" t="s">
        <v>640</v>
      </c>
      <c r="C21" s="472" t="s">
        <v>90</v>
      </c>
      <c r="D21" s="472" t="s">
        <v>332</v>
      </c>
      <c r="E21" s="472" t="s">
        <v>475</v>
      </c>
      <c r="F21" s="473">
        <f>F23+F24+F25</f>
        <v>3662920</v>
      </c>
      <c r="G21" s="473">
        <f>G23+G24+G25</f>
        <v>2672703.9500000002</v>
      </c>
      <c r="H21" s="473">
        <f>H23+H24+H25</f>
        <v>2672703.9500000002</v>
      </c>
    </row>
    <row r="22" spans="1:8" ht="31.5" hidden="1" customHeight="1" x14ac:dyDescent="0.25">
      <c r="A22" s="219" t="s">
        <v>476</v>
      </c>
      <c r="B22" s="480" t="s">
        <v>640</v>
      </c>
      <c r="C22" s="472" t="s">
        <v>90</v>
      </c>
      <c r="D22" s="472" t="s">
        <v>332</v>
      </c>
      <c r="E22" s="472" t="s">
        <v>477</v>
      </c>
      <c r="F22" s="473">
        <v>1800000</v>
      </c>
      <c r="G22" s="473">
        <v>1800000</v>
      </c>
      <c r="H22" s="473">
        <v>1800000</v>
      </c>
    </row>
    <row r="23" spans="1:8" ht="34.5" customHeight="1" x14ac:dyDescent="0.25">
      <c r="A23" s="219" t="s">
        <v>476</v>
      </c>
      <c r="B23" s="480" t="s">
        <v>640</v>
      </c>
      <c r="C23" s="472" t="s">
        <v>90</v>
      </c>
      <c r="D23" s="472" t="s">
        <v>332</v>
      </c>
      <c r="E23" s="472" t="s">
        <v>477</v>
      </c>
      <c r="F23" s="473">
        <v>2809463</v>
      </c>
      <c r="G23" s="473">
        <v>2052703.95</v>
      </c>
      <c r="H23" s="473">
        <v>2052703.95</v>
      </c>
    </row>
    <row r="24" spans="1:8" ht="47.25" x14ac:dyDescent="0.25">
      <c r="A24" s="219" t="s">
        <v>125</v>
      </c>
      <c r="B24" s="480" t="s">
        <v>640</v>
      </c>
      <c r="C24" s="472" t="s">
        <v>90</v>
      </c>
      <c r="D24" s="472" t="s">
        <v>335</v>
      </c>
      <c r="E24" s="472" t="s">
        <v>478</v>
      </c>
      <c r="F24" s="473">
        <v>5000</v>
      </c>
      <c r="G24" s="473">
        <v>11000</v>
      </c>
      <c r="H24" s="473">
        <v>11000</v>
      </c>
    </row>
    <row r="25" spans="1:8" ht="54.75" customHeight="1" x14ac:dyDescent="0.25">
      <c r="A25" s="219" t="s">
        <v>272</v>
      </c>
      <c r="B25" s="480" t="s">
        <v>640</v>
      </c>
      <c r="C25" s="472" t="s">
        <v>90</v>
      </c>
      <c r="D25" s="472" t="s">
        <v>332</v>
      </c>
      <c r="E25" s="472" t="s">
        <v>479</v>
      </c>
      <c r="F25" s="473">
        <v>848457</v>
      </c>
      <c r="G25" s="473">
        <v>609000</v>
      </c>
      <c r="H25" s="473">
        <v>609000</v>
      </c>
    </row>
    <row r="26" spans="1:8" ht="31.5" customHeight="1" x14ac:dyDescent="0.25">
      <c r="A26" s="219" t="s">
        <v>321</v>
      </c>
      <c r="B26" s="480" t="s">
        <v>640</v>
      </c>
      <c r="C26" s="472" t="s">
        <v>90</v>
      </c>
      <c r="D26" s="472" t="s">
        <v>335</v>
      </c>
      <c r="E26" s="472" t="s">
        <v>325</v>
      </c>
      <c r="F26" s="473">
        <f>F27+F28</f>
        <v>865600</v>
      </c>
      <c r="G26" s="473">
        <f>G27</f>
        <v>310600</v>
      </c>
      <c r="H26" s="473">
        <f>H27</f>
        <v>310600</v>
      </c>
    </row>
    <row r="27" spans="1:8" s="150" customFormat="1" ht="24.6" customHeight="1" x14ac:dyDescent="0.25">
      <c r="A27" s="219" t="s">
        <v>547</v>
      </c>
      <c r="B27" s="480" t="s">
        <v>640</v>
      </c>
      <c r="C27" s="472" t="s">
        <v>90</v>
      </c>
      <c r="D27" s="472" t="s">
        <v>335</v>
      </c>
      <c r="E27" s="472" t="s">
        <v>482</v>
      </c>
      <c r="F27" s="473">
        <v>410800</v>
      </c>
      <c r="G27" s="473">
        <v>310600</v>
      </c>
      <c r="H27" s="473">
        <v>310600</v>
      </c>
    </row>
    <row r="28" spans="1:8" s="150" customFormat="1" ht="24.6" customHeight="1" x14ac:dyDescent="0.25">
      <c r="A28" s="219" t="s">
        <v>644</v>
      </c>
      <c r="B28" s="480" t="s">
        <v>640</v>
      </c>
      <c r="C28" s="472" t="s">
        <v>90</v>
      </c>
      <c r="D28" s="472" t="s">
        <v>335</v>
      </c>
      <c r="E28" s="472" t="s">
        <v>643</v>
      </c>
      <c r="F28" s="473">
        <v>454800</v>
      </c>
      <c r="G28" s="473">
        <v>310600</v>
      </c>
      <c r="H28" s="473">
        <v>310600</v>
      </c>
    </row>
    <row r="29" spans="1:8" ht="34.5" customHeight="1" x14ac:dyDescent="0.25">
      <c r="A29" s="426" t="s">
        <v>337</v>
      </c>
      <c r="B29" s="470" t="s">
        <v>640</v>
      </c>
      <c r="C29" s="472" t="s">
        <v>90</v>
      </c>
      <c r="D29" s="472" t="s">
        <v>335</v>
      </c>
      <c r="E29" s="472" t="s">
        <v>483</v>
      </c>
      <c r="F29" s="473">
        <f>F30+F31+F32</f>
        <v>13000</v>
      </c>
      <c r="G29" s="473">
        <f>G30+G31+G32</f>
        <v>59000</v>
      </c>
      <c r="H29" s="473">
        <f>H30+H31+H32</f>
        <v>59000</v>
      </c>
    </row>
    <row r="30" spans="1:8" ht="34.5" customHeight="1" x14ac:dyDescent="0.25">
      <c r="A30" s="250" t="s">
        <v>303</v>
      </c>
      <c r="B30" s="480" t="s">
        <v>640</v>
      </c>
      <c r="C30" s="472" t="s">
        <v>90</v>
      </c>
      <c r="D30" s="472" t="s">
        <v>335</v>
      </c>
      <c r="E30" s="472" t="s">
        <v>544</v>
      </c>
      <c r="F30" s="473">
        <v>1000</v>
      </c>
      <c r="G30" s="473">
        <v>50000</v>
      </c>
      <c r="H30" s="473">
        <v>50000</v>
      </c>
    </row>
    <row r="31" spans="1:8" x14ac:dyDescent="0.25">
      <c r="A31" s="219" t="s">
        <v>545</v>
      </c>
      <c r="B31" s="480" t="s">
        <v>640</v>
      </c>
      <c r="C31" s="472" t="s">
        <v>90</v>
      </c>
      <c r="D31" s="472" t="s">
        <v>335</v>
      </c>
      <c r="E31" s="472" t="s">
        <v>485</v>
      </c>
      <c r="F31" s="473">
        <v>10000</v>
      </c>
      <c r="G31" s="473">
        <v>6000</v>
      </c>
      <c r="H31" s="473">
        <v>6000</v>
      </c>
    </row>
    <row r="32" spans="1:8" x14ac:dyDescent="0.25">
      <c r="A32" s="219" t="s">
        <v>273</v>
      </c>
      <c r="B32" s="480" t="s">
        <v>640</v>
      </c>
      <c r="C32" s="472" t="s">
        <v>90</v>
      </c>
      <c r="D32" s="472" t="s">
        <v>335</v>
      </c>
      <c r="E32" s="472" t="s">
        <v>486</v>
      </c>
      <c r="F32" s="473">
        <v>2000</v>
      </c>
      <c r="G32" s="473">
        <v>3000</v>
      </c>
      <c r="H32" s="473">
        <v>3000</v>
      </c>
    </row>
    <row r="33" spans="1:8" ht="62.25" customHeight="1" x14ac:dyDescent="0.25">
      <c r="A33" s="251" t="s">
        <v>91</v>
      </c>
      <c r="B33" s="470" t="s">
        <v>640</v>
      </c>
      <c r="C33" s="476" t="s">
        <v>92</v>
      </c>
      <c r="D33" s="476"/>
      <c r="E33" s="476"/>
      <c r="F33" s="477">
        <f>F34+F36</f>
        <v>869314</v>
      </c>
      <c r="G33" s="477">
        <f>G34+G36</f>
        <v>644249.92000000004</v>
      </c>
      <c r="H33" s="477">
        <f>H34+H36</f>
        <v>644249.92000000004</v>
      </c>
    </row>
    <row r="34" spans="1:8" x14ac:dyDescent="0.25">
      <c r="A34" s="290" t="s">
        <v>424</v>
      </c>
      <c r="B34" s="480" t="s">
        <v>640</v>
      </c>
      <c r="C34" s="478" t="s">
        <v>92</v>
      </c>
      <c r="D34" s="478" t="s">
        <v>428</v>
      </c>
      <c r="E34" s="478" t="s">
        <v>425</v>
      </c>
      <c r="F34" s="479">
        <f>F35</f>
        <v>63739</v>
      </c>
      <c r="G34" s="479">
        <f>G35</f>
        <v>17187.419999999998</v>
      </c>
      <c r="H34" s="479">
        <f>H35</f>
        <v>17187.419999999998</v>
      </c>
    </row>
    <row r="35" spans="1:8" x14ac:dyDescent="0.25">
      <c r="A35" s="290" t="s">
        <v>23</v>
      </c>
      <c r="B35" s="480" t="s">
        <v>640</v>
      </c>
      <c r="C35" s="478" t="s">
        <v>92</v>
      </c>
      <c r="D35" s="478" t="s">
        <v>428</v>
      </c>
      <c r="E35" s="478" t="s">
        <v>487</v>
      </c>
      <c r="F35" s="479">
        <v>63739</v>
      </c>
      <c r="G35" s="479">
        <v>17187.419999999998</v>
      </c>
      <c r="H35" s="479">
        <v>17187.419999999998</v>
      </c>
    </row>
    <row r="36" spans="1:8" x14ac:dyDescent="0.25">
      <c r="A36" s="290" t="s">
        <v>424</v>
      </c>
      <c r="B36" s="480" t="s">
        <v>640</v>
      </c>
      <c r="C36" s="478" t="s">
        <v>92</v>
      </c>
      <c r="D36" s="478" t="s">
        <v>630</v>
      </c>
      <c r="E36" s="478" t="s">
        <v>425</v>
      </c>
      <c r="F36" s="479">
        <f>F37</f>
        <v>805575</v>
      </c>
      <c r="G36" s="479">
        <f>G37</f>
        <v>627062.5</v>
      </c>
      <c r="H36" s="479">
        <f>H37</f>
        <v>627062.5</v>
      </c>
    </row>
    <row r="37" spans="1:8" ht="29.25" customHeight="1" x14ac:dyDescent="0.25">
      <c r="A37" s="290" t="s">
        <v>23</v>
      </c>
      <c r="B37" s="480" t="s">
        <v>640</v>
      </c>
      <c r="C37" s="478" t="s">
        <v>92</v>
      </c>
      <c r="D37" s="478" t="s">
        <v>630</v>
      </c>
      <c r="E37" s="478" t="s">
        <v>487</v>
      </c>
      <c r="F37" s="479">
        <v>805575</v>
      </c>
      <c r="G37" s="479">
        <v>627062.5</v>
      </c>
      <c r="H37" s="479">
        <v>627062.5</v>
      </c>
    </row>
    <row r="38" spans="1:8" ht="20.25" hidden="1" customHeight="1" x14ac:dyDescent="0.25">
      <c r="A38" s="249" t="s">
        <v>226</v>
      </c>
      <c r="B38" s="470" t="s">
        <v>640</v>
      </c>
      <c r="C38" s="476" t="s">
        <v>227</v>
      </c>
      <c r="D38" s="476"/>
      <c r="E38" s="476"/>
      <c r="F38" s="477">
        <f>F39+F41</f>
        <v>0</v>
      </c>
      <c r="G38" s="477">
        <f>G39+G41</f>
        <v>644249.92000000004</v>
      </c>
      <c r="H38" s="477">
        <f>H39+H41</f>
        <v>644249.92000000004</v>
      </c>
    </row>
    <row r="39" spans="1:8" ht="18" hidden="1" customHeight="1" x14ac:dyDescent="0.25">
      <c r="A39" s="250" t="s">
        <v>431</v>
      </c>
      <c r="B39" s="480" t="s">
        <v>640</v>
      </c>
      <c r="C39" s="478" t="s">
        <v>227</v>
      </c>
      <c r="D39" s="478" t="s">
        <v>633</v>
      </c>
      <c r="E39" s="478" t="s">
        <v>338</v>
      </c>
      <c r="F39" s="479">
        <f>F40</f>
        <v>0</v>
      </c>
      <c r="G39" s="479">
        <f>G40</f>
        <v>17187.419999999998</v>
      </c>
      <c r="H39" s="479">
        <f>H40</f>
        <v>17187.419999999998</v>
      </c>
    </row>
    <row r="40" spans="1:8" hidden="1" x14ac:dyDescent="0.25">
      <c r="A40" s="250" t="s">
        <v>230</v>
      </c>
      <c r="B40" s="480" t="s">
        <v>640</v>
      </c>
      <c r="C40" s="478" t="s">
        <v>227</v>
      </c>
      <c r="D40" s="478" t="s">
        <v>633</v>
      </c>
      <c r="E40" s="478" t="s">
        <v>645</v>
      </c>
      <c r="F40" s="479">
        <v>0</v>
      </c>
      <c r="G40" s="479">
        <v>17187.419999999998</v>
      </c>
      <c r="H40" s="479">
        <v>17187.419999999998</v>
      </c>
    </row>
    <row r="41" spans="1:8" hidden="1" x14ac:dyDescent="0.25">
      <c r="A41" s="250" t="s">
        <v>431</v>
      </c>
      <c r="B41" s="480" t="s">
        <v>640</v>
      </c>
      <c r="C41" s="478" t="s">
        <v>227</v>
      </c>
      <c r="D41" s="478" t="s">
        <v>635</v>
      </c>
      <c r="E41" s="478" t="s">
        <v>338</v>
      </c>
      <c r="F41" s="479">
        <f>F42</f>
        <v>0</v>
      </c>
      <c r="G41" s="479">
        <f>G42</f>
        <v>627062.5</v>
      </c>
      <c r="H41" s="479">
        <f>H42</f>
        <v>627062.5</v>
      </c>
    </row>
    <row r="42" spans="1:8" ht="16.5" hidden="1" customHeight="1" x14ac:dyDescent="0.25">
      <c r="A42" s="250" t="s">
        <v>230</v>
      </c>
      <c r="B42" s="480" t="s">
        <v>640</v>
      </c>
      <c r="C42" s="478" t="s">
        <v>227</v>
      </c>
      <c r="D42" s="478" t="s">
        <v>635</v>
      </c>
      <c r="E42" s="478" t="s">
        <v>645</v>
      </c>
      <c r="F42" s="479">
        <v>0</v>
      </c>
      <c r="G42" s="479">
        <v>627062.5</v>
      </c>
      <c r="H42" s="479">
        <v>627062.5</v>
      </c>
    </row>
    <row r="43" spans="1:8" x14ac:dyDescent="0.25">
      <c r="A43" s="437" t="s">
        <v>93</v>
      </c>
      <c r="B43" s="470" t="s">
        <v>640</v>
      </c>
      <c r="C43" s="466" t="s">
        <v>94</v>
      </c>
      <c r="D43" s="466"/>
      <c r="E43" s="466"/>
      <c r="F43" s="468">
        <f>F45</f>
        <v>15000</v>
      </c>
      <c r="G43" s="468">
        <f>G45</f>
        <v>3000</v>
      </c>
      <c r="H43" s="468">
        <f>H45</f>
        <v>3000</v>
      </c>
    </row>
    <row r="44" spans="1:8" x14ac:dyDescent="0.25">
      <c r="A44" s="250" t="s">
        <v>431</v>
      </c>
      <c r="B44" s="480" t="s">
        <v>640</v>
      </c>
      <c r="C44" s="466" t="s">
        <v>94</v>
      </c>
      <c r="D44" s="466" t="s">
        <v>546</v>
      </c>
      <c r="E44" s="464" t="s">
        <v>338</v>
      </c>
      <c r="F44" s="465">
        <f>F45</f>
        <v>15000</v>
      </c>
      <c r="G44" s="465">
        <f>G45</f>
        <v>3000</v>
      </c>
      <c r="H44" s="465">
        <f>H45</f>
        <v>3000</v>
      </c>
    </row>
    <row r="45" spans="1:8" x14ac:dyDescent="0.25">
      <c r="A45" s="197" t="s">
        <v>131</v>
      </c>
      <c r="B45" s="480" t="s">
        <v>640</v>
      </c>
      <c r="C45" s="464" t="s">
        <v>94</v>
      </c>
      <c r="D45" s="464" t="s">
        <v>546</v>
      </c>
      <c r="E45" s="464" t="s">
        <v>488</v>
      </c>
      <c r="F45" s="465">
        <v>15000</v>
      </c>
      <c r="G45" s="465">
        <v>3000</v>
      </c>
      <c r="H45" s="465">
        <v>3000</v>
      </c>
    </row>
    <row r="46" spans="1:8" x14ac:dyDescent="0.25">
      <c r="A46" s="437" t="s">
        <v>235</v>
      </c>
      <c r="B46" s="470" t="s">
        <v>640</v>
      </c>
      <c r="C46" s="466" t="s">
        <v>232</v>
      </c>
      <c r="D46" s="466"/>
      <c r="E46" s="466"/>
      <c r="F46" s="468">
        <f>F47+F49</f>
        <v>60700</v>
      </c>
      <c r="G46" s="468">
        <f>G47+G49</f>
        <v>100700</v>
      </c>
      <c r="H46" s="468">
        <f>H47+H49</f>
        <v>100700</v>
      </c>
    </row>
    <row r="47" spans="1:8" ht="31.5" x14ac:dyDescent="0.25">
      <c r="A47" s="219" t="s">
        <v>321</v>
      </c>
      <c r="B47" s="480" t="s">
        <v>640</v>
      </c>
      <c r="C47" s="464" t="s">
        <v>232</v>
      </c>
      <c r="D47" s="464" t="s">
        <v>629</v>
      </c>
      <c r="E47" s="464" t="s">
        <v>325</v>
      </c>
      <c r="F47" s="465">
        <v>700</v>
      </c>
      <c r="G47" s="465">
        <v>700</v>
      </c>
      <c r="H47" s="465">
        <v>700</v>
      </c>
    </row>
    <row r="48" spans="1:8" x14ac:dyDescent="0.25">
      <c r="A48" s="290" t="s">
        <v>547</v>
      </c>
      <c r="B48" s="480" t="s">
        <v>640</v>
      </c>
      <c r="C48" s="464" t="s">
        <v>232</v>
      </c>
      <c r="D48" s="464" t="s">
        <v>629</v>
      </c>
      <c r="E48" s="464" t="s">
        <v>482</v>
      </c>
      <c r="F48" s="465">
        <v>700</v>
      </c>
      <c r="G48" s="465">
        <v>700</v>
      </c>
      <c r="H48" s="465">
        <v>700</v>
      </c>
    </row>
    <row r="49" spans="1:8" ht="31.5" x14ac:dyDescent="0.25">
      <c r="A49" s="219" t="s">
        <v>321</v>
      </c>
      <c r="B49" s="480" t="s">
        <v>640</v>
      </c>
      <c r="C49" s="464" t="s">
        <v>232</v>
      </c>
      <c r="D49" s="464" t="s">
        <v>454</v>
      </c>
      <c r="E49" s="464" t="s">
        <v>325</v>
      </c>
      <c r="F49" s="465">
        <f>F50</f>
        <v>60000</v>
      </c>
      <c r="G49" s="465">
        <f>G50</f>
        <v>100000</v>
      </c>
      <c r="H49" s="465">
        <f>H50</f>
        <v>100000</v>
      </c>
    </row>
    <row r="50" spans="1:8" x14ac:dyDescent="0.25">
      <c r="A50" s="290" t="s">
        <v>547</v>
      </c>
      <c r="B50" s="480" t="s">
        <v>640</v>
      </c>
      <c r="C50" s="464" t="s">
        <v>232</v>
      </c>
      <c r="D50" s="464" t="s">
        <v>454</v>
      </c>
      <c r="E50" s="464" t="s">
        <v>482</v>
      </c>
      <c r="F50" s="465">
        <v>60000</v>
      </c>
      <c r="G50" s="465">
        <v>100000</v>
      </c>
      <c r="H50" s="465">
        <v>100000</v>
      </c>
    </row>
    <row r="51" spans="1:8" ht="24.75" customHeight="1" x14ac:dyDescent="0.25">
      <c r="A51" s="249" t="s">
        <v>147</v>
      </c>
      <c r="B51" s="470" t="s">
        <v>640</v>
      </c>
      <c r="C51" s="476" t="s">
        <v>146</v>
      </c>
      <c r="D51" s="476"/>
      <c r="E51" s="476"/>
      <c r="F51" s="477">
        <f>F52</f>
        <v>173700</v>
      </c>
      <c r="G51" s="477">
        <f>G52</f>
        <v>126100</v>
      </c>
      <c r="H51" s="477">
        <f>H52</f>
        <v>126100</v>
      </c>
    </row>
    <row r="52" spans="1:8" ht="52.5" customHeight="1" x14ac:dyDescent="0.25">
      <c r="A52" s="251" t="s">
        <v>697</v>
      </c>
      <c r="B52" s="470" t="s">
        <v>640</v>
      </c>
      <c r="C52" s="476" t="s">
        <v>146</v>
      </c>
      <c r="D52" s="476" t="s">
        <v>617</v>
      </c>
      <c r="E52" s="476"/>
      <c r="F52" s="477">
        <f>F53+F57</f>
        <v>173700</v>
      </c>
      <c r="G52" s="477">
        <f>G53+G57</f>
        <v>126100</v>
      </c>
      <c r="H52" s="477">
        <f>H53+H57</f>
        <v>126100</v>
      </c>
    </row>
    <row r="53" spans="1:8" ht="38.25" customHeight="1" x14ac:dyDescent="0.25">
      <c r="A53" s="424" t="s">
        <v>548</v>
      </c>
      <c r="B53" s="480" t="s">
        <v>640</v>
      </c>
      <c r="C53" s="464" t="s">
        <v>146</v>
      </c>
      <c r="D53" s="464" t="s">
        <v>617</v>
      </c>
      <c r="E53" s="464" t="s">
        <v>475</v>
      </c>
      <c r="F53" s="465">
        <f>F54+F55+F56</f>
        <v>164534</v>
      </c>
      <c r="G53" s="465">
        <f>G54+G55+G56</f>
        <v>119210</v>
      </c>
      <c r="H53" s="465">
        <f>H54+H55+H56</f>
        <v>119210</v>
      </c>
    </row>
    <row r="54" spans="1:8" ht="31.5" x14ac:dyDescent="0.25">
      <c r="A54" s="290" t="s">
        <v>476</v>
      </c>
      <c r="B54" s="480" t="s">
        <v>640</v>
      </c>
      <c r="C54" s="464" t="s">
        <v>146</v>
      </c>
      <c r="D54" s="464" t="s">
        <v>617</v>
      </c>
      <c r="E54" s="464" t="s">
        <v>477</v>
      </c>
      <c r="F54" s="465">
        <v>126370</v>
      </c>
      <c r="G54" s="465">
        <v>91710</v>
      </c>
      <c r="H54" s="465">
        <v>91710</v>
      </c>
    </row>
    <row r="55" spans="1:8" ht="47.25" hidden="1" x14ac:dyDescent="0.25">
      <c r="A55" s="290" t="s">
        <v>125</v>
      </c>
      <c r="B55" s="480" t="s">
        <v>640</v>
      </c>
      <c r="C55" s="464" t="s">
        <v>146</v>
      </c>
      <c r="D55" s="464" t="s">
        <v>617</v>
      </c>
      <c r="E55" s="464" t="s">
        <v>478</v>
      </c>
      <c r="F55" s="465">
        <v>0</v>
      </c>
      <c r="G55" s="465">
        <v>0</v>
      </c>
      <c r="H55" s="465">
        <v>0</v>
      </c>
    </row>
    <row r="56" spans="1:8" ht="62.45" customHeight="1" x14ac:dyDescent="0.25">
      <c r="A56" s="290" t="s">
        <v>272</v>
      </c>
      <c r="B56" s="480" t="s">
        <v>640</v>
      </c>
      <c r="C56" s="464" t="s">
        <v>146</v>
      </c>
      <c r="D56" s="464" t="s">
        <v>617</v>
      </c>
      <c r="E56" s="464" t="s">
        <v>479</v>
      </c>
      <c r="F56" s="465">
        <v>38164</v>
      </c>
      <c r="G56" s="465">
        <v>27500</v>
      </c>
      <c r="H56" s="465">
        <v>27500</v>
      </c>
    </row>
    <row r="57" spans="1:8" ht="33.75" customHeight="1" x14ac:dyDescent="0.25">
      <c r="A57" s="219" t="s">
        <v>321</v>
      </c>
      <c r="B57" s="480" t="s">
        <v>640</v>
      </c>
      <c r="C57" s="464" t="s">
        <v>146</v>
      </c>
      <c r="D57" s="464" t="s">
        <v>617</v>
      </c>
      <c r="E57" s="464" t="s">
        <v>325</v>
      </c>
      <c r="F57" s="465">
        <f>F58</f>
        <v>9166</v>
      </c>
      <c r="G57" s="465">
        <f>G58</f>
        <v>6890</v>
      </c>
      <c r="H57" s="465">
        <f>H58</f>
        <v>6890</v>
      </c>
    </row>
    <row r="58" spans="1:8" ht="27" customHeight="1" x14ac:dyDescent="0.25">
      <c r="A58" s="290" t="s">
        <v>304</v>
      </c>
      <c r="B58" s="480" t="s">
        <v>640</v>
      </c>
      <c r="C58" s="464" t="s">
        <v>146</v>
      </c>
      <c r="D58" s="464" t="s">
        <v>617</v>
      </c>
      <c r="E58" s="464" t="s">
        <v>482</v>
      </c>
      <c r="F58" s="465">
        <v>9166</v>
      </c>
      <c r="G58" s="465">
        <v>6890</v>
      </c>
      <c r="H58" s="465">
        <v>6890</v>
      </c>
    </row>
    <row r="59" spans="1:8" ht="39.75" customHeight="1" x14ac:dyDescent="0.25">
      <c r="A59" s="249" t="s">
        <v>95</v>
      </c>
      <c r="B59" s="470" t="s">
        <v>640</v>
      </c>
      <c r="C59" s="466" t="s">
        <v>96</v>
      </c>
      <c r="D59" s="464"/>
      <c r="E59" s="464"/>
      <c r="F59" s="468">
        <f>F60+F67</f>
        <v>32100</v>
      </c>
      <c r="G59" s="468" t="e">
        <f>G61+G93</f>
        <v>#REF!</v>
      </c>
      <c r="H59" s="468" t="e">
        <f>H61+H93</f>
        <v>#REF!</v>
      </c>
    </row>
    <row r="60" spans="1:8" ht="18.75" customHeight="1" x14ac:dyDescent="0.25">
      <c r="A60" s="249" t="s">
        <v>613</v>
      </c>
      <c r="B60" s="470" t="s">
        <v>640</v>
      </c>
      <c r="C60" s="466" t="s">
        <v>98</v>
      </c>
      <c r="D60" s="464"/>
      <c r="E60" s="464"/>
      <c r="F60" s="468">
        <f>F61</f>
        <v>1000</v>
      </c>
      <c r="G60" s="468"/>
      <c r="H60" s="468"/>
    </row>
    <row r="61" spans="1:8" ht="41.25" customHeight="1" x14ac:dyDescent="0.25">
      <c r="A61" s="434" t="s">
        <v>339</v>
      </c>
      <c r="B61" s="470" t="s">
        <v>640</v>
      </c>
      <c r="C61" s="466" t="s">
        <v>98</v>
      </c>
      <c r="D61" s="466" t="s">
        <v>489</v>
      </c>
      <c r="E61" s="466"/>
      <c r="F61" s="468">
        <f>F62</f>
        <v>1000</v>
      </c>
      <c r="G61" s="468" t="e">
        <f>G69+G76+#REF!</f>
        <v>#REF!</v>
      </c>
      <c r="H61" s="468" t="e">
        <f>H69+H76+#REF!</f>
        <v>#REF!</v>
      </c>
    </row>
    <row r="62" spans="1:8" s="150" customFormat="1" ht="37.5" customHeight="1" x14ac:dyDescent="0.25">
      <c r="A62" s="28" t="s">
        <v>341</v>
      </c>
      <c r="B62" s="470" t="s">
        <v>640</v>
      </c>
      <c r="C62" s="466" t="s">
        <v>98</v>
      </c>
      <c r="D62" s="466" t="s">
        <v>342</v>
      </c>
      <c r="E62" s="466"/>
      <c r="F62" s="468">
        <f>F65</f>
        <v>1000</v>
      </c>
      <c r="G62" s="468">
        <f>G65</f>
        <v>2000</v>
      </c>
      <c r="H62" s="468">
        <f>H65</f>
        <v>2000</v>
      </c>
    </row>
    <row r="63" spans="1:8" ht="37.5" customHeight="1" x14ac:dyDescent="0.25">
      <c r="A63" s="422" t="s">
        <v>549</v>
      </c>
      <c r="B63" s="485" t="s">
        <v>640</v>
      </c>
      <c r="C63" s="466" t="s">
        <v>98</v>
      </c>
      <c r="D63" s="466" t="s">
        <v>490</v>
      </c>
      <c r="E63" s="466"/>
      <c r="F63" s="468">
        <f>F65</f>
        <v>1000</v>
      </c>
      <c r="G63" s="465">
        <f>G65</f>
        <v>2000</v>
      </c>
      <c r="H63" s="465">
        <f>H65</f>
        <v>2000</v>
      </c>
    </row>
    <row r="64" spans="1:8" ht="68.25" customHeight="1" x14ac:dyDescent="0.25">
      <c r="A64" s="275" t="s">
        <v>618</v>
      </c>
      <c r="B64" s="480" t="s">
        <v>640</v>
      </c>
      <c r="C64" s="464" t="s">
        <v>98</v>
      </c>
      <c r="D64" s="464" t="s">
        <v>344</v>
      </c>
      <c r="E64" s="464"/>
      <c r="F64" s="465">
        <f t="shared" ref="F64:H65" si="0">F65</f>
        <v>1000</v>
      </c>
      <c r="G64" s="465">
        <f t="shared" si="0"/>
        <v>2000</v>
      </c>
      <c r="H64" s="465">
        <f t="shared" si="0"/>
        <v>2000</v>
      </c>
    </row>
    <row r="65" spans="1:8" ht="37.5" customHeight="1" x14ac:dyDescent="0.25">
      <c r="A65" s="219" t="s">
        <v>321</v>
      </c>
      <c r="B65" s="480" t="s">
        <v>640</v>
      </c>
      <c r="C65" s="464" t="s">
        <v>98</v>
      </c>
      <c r="D65" s="464" t="s">
        <v>344</v>
      </c>
      <c r="E65" s="464" t="s">
        <v>325</v>
      </c>
      <c r="F65" s="465">
        <f t="shared" si="0"/>
        <v>1000</v>
      </c>
      <c r="G65" s="465">
        <f t="shared" si="0"/>
        <v>2000</v>
      </c>
      <c r="H65" s="465">
        <f t="shared" si="0"/>
        <v>2000</v>
      </c>
    </row>
    <row r="66" spans="1:8" ht="37.5" customHeight="1" x14ac:dyDescent="0.25">
      <c r="A66" s="290" t="s">
        <v>304</v>
      </c>
      <c r="B66" s="470" t="s">
        <v>640</v>
      </c>
      <c r="C66" s="464" t="s">
        <v>98</v>
      </c>
      <c r="D66" s="464" t="s">
        <v>344</v>
      </c>
      <c r="E66" s="464" t="s">
        <v>482</v>
      </c>
      <c r="F66" s="465">
        <v>1000</v>
      </c>
      <c r="G66" s="465">
        <v>2000</v>
      </c>
      <c r="H66" s="465">
        <v>2000</v>
      </c>
    </row>
    <row r="67" spans="1:8" ht="54.75" customHeight="1" x14ac:dyDescent="0.25">
      <c r="A67" s="249" t="s">
        <v>619</v>
      </c>
      <c r="B67" s="470" t="s">
        <v>640</v>
      </c>
      <c r="C67" s="466" t="s">
        <v>100</v>
      </c>
      <c r="D67" s="464"/>
      <c r="E67" s="464"/>
      <c r="F67" s="468">
        <f>F68+F81+SUM(F108)</f>
        <v>31100</v>
      </c>
      <c r="G67" s="468"/>
      <c r="H67" s="468"/>
    </row>
    <row r="68" spans="1:8" ht="41.25" customHeight="1" x14ac:dyDescent="0.25">
      <c r="A68" s="512" t="s">
        <v>339</v>
      </c>
      <c r="B68" s="470" t="s">
        <v>640</v>
      </c>
      <c r="C68" s="466" t="s">
        <v>100</v>
      </c>
      <c r="D68" s="466" t="s">
        <v>489</v>
      </c>
      <c r="E68" s="466"/>
      <c r="F68" s="468">
        <f>F69</f>
        <v>21100</v>
      </c>
      <c r="G68" s="468">
        <f>G69</f>
        <v>4000</v>
      </c>
      <c r="H68" s="468">
        <f>H69</f>
        <v>4000</v>
      </c>
    </row>
    <row r="69" spans="1:8" s="150" customFormat="1" ht="31.5" x14ac:dyDescent="0.25">
      <c r="A69" s="443" t="s">
        <v>435</v>
      </c>
      <c r="B69" s="470" t="s">
        <v>640</v>
      </c>
      <c r="C69" s="466" t="s">
        <v>100</v>
      </c>
      <c r="D69" s="466" t="s">
        <v>434</v>
      </c>
      <c r="E69" s="466"/>
      <c r="F69" s="468">
        <f>F72+F74</f>
        <v>21100</v>
      </c>
      <c r="G69" s="468">
        <f>G72</f>
        <v>4000</v>
      </c>
      <c r="H69" s="468">
        <f>H72</f>
        <v>4000</v>
      </c>
    </row>
    <row r="70" spans="1:8" ht="51" customHeight="1" x14ac:dyDescent="0.25">
      <c r="A70" s="515" t="s">
        <v>646</v>
      </c>
      <c r="B70" s="470" t="s">
        <v>640</v>
      </c>
      <c r="C70" s="466" t="s">
        <v>100</v>
      </c>
      <c r="D70" s="466" t="s">
        <v>550</v>
      </c>
      <c r="E70" s="466"/>
      <c r="F70" s="468">
        <f>F72</f>
        <v>21100</v>
      </c>
      <c r="G70" s="465">
        <f>G72</f>
        <v>4000</v>
      </c>
      <c r="H70" s="465">
        <f>H72</f>
        <v>4000</v>
      </c>
    </row>
    <row r="71" spans="1:8" ht="63" x14ac:dyDescent="0.25">
      <c r="A71" s="275" t="s">
        <v>618</v>
      </c>
      <c r="B71" s="480" t="s">
        <v>640</v>
      </c>
      <c r="C71" s="464" t="s">
        <v>100</v>
      </c>
      <c r="D71" s="464" t="s">
        <v>436</v>
      </c>
      <c r="E71" s="464"/>
      <c r="F71" s="465">
        <f t="shared" ref="F71:H72" si="1">F72</f>
        <v>21100</v>
      </c>
      <c r="G71" s="465">
        <f t="shared" si="1"/>
        <v>4000</v>
      </c>
      <c r="H71" s="465">
        <f t="shared" si="1"/>
        <v>4000</v>
      </c>
    </row>
    <row r="72" spans="1:8" ht="31.5" x14ac:dyDescent="0.25">
      <c r="A72" s="219" t="s">
        <v>321</v>
      </c>
      <c r="B72" s="480" t="s">
        <v>640</v>
      </c>
      <c r="C72" s="464" t="s">
        <v>100</v>
      </c>
      <c r="D72" s="464" t="s">
        <v>436</v>
      </c>
      <c r="E72" s="464" t="s">
        <v>325</v>
      </c>
      <c r="F72" s="465">
        <f t="shared" si="1"/>
        <v>21100</v>
      </c>
      <c r="G72" s="465">
        <f t="shared" si="1"/>
        <v>4000</v>
      </c>
      <c r="H72" s="465">
        <f t="shared" si="1"/>
        <v>4000</v>
      </c>
    </row>
    <row r="73" spans="1:8" x14ac:dyDescent="0.25">
      <c r="A73" s="290" t="s">
        <v>304</v>
      </c>
      <c r="B73" s="480" t="s">
        <v>640</v>
      </c>
      <c r="C73" s="464" t="s">
        <v>100</v>
      </c>
      <c r="D73" s="464" t="s">
        <v>436</v>
      </c>
      <c r="E73" s="464" t="s">
        <v>482</v>
      </c>
      <c r="F73" s="465">
        <v>21100</v>
      </c>
      <c r="G73" s="465">
        <v>4000</v>
      </c>
      <c r="H73" s="465">
        <v>4000</v>
      </c>
    </row>
    <row r="74" spans="1:8" ht="1.5" customHeight="1" x14ac:dyDescent="0.25">
      <c r="A74" s="219" t="s">
        <v>337</v>
      </c>
      <c r="B74" s="486" t="s">
        <v>640</v>
      </c>
      <c r="C74" s="472" t="s">
        <v>100</v>
      </c>
      <c r="D74" s="464" t="s">
        <v>436</v>
      </c>
      <c r="E74" s="472" t="s">
        <v>483</v>
      </c>
      <c r="F74" s="473">
        <f>F75</f>
        <v>0</v>
      </c>
      <c r="G74" s="473">
        <f>G75+G76+G77</f>
        <v>54000</v>
      </c>
      <c r="H74" s="473">
        <f>H75+H76+H77</f>
        <v>54000</v>
      </c>
    </row>
    <row r="75" spans="1:8" ht="21.75" hidden="1" customHeight="1" x14ac:dyDescent="0.25">
      <c r="A75" s="219" t="s">
        <v>273</v>
      </c>
      <c r="B75" s="480" t="s">
        <v>640</v>
      </c>
      <c r="C75" s="472" t="s">
        <v>100</v>
      </c>
      <c r="D75" s="464" t="s">
        <v>436</v>
      </c>
      <c r="E75" s="472" t="s">
        <v>486</v>
      </c>
      <c r="F75" s="473">
        <v>0</v>
      </c>
      <c r="G75" s="473">
        <v>50000</v>
      </c>
      <c r="H75" s="473">
        <v>50000</v>
      </c>
    </row>
    <row r="76" spans="1:8" s="150" customFormat="1" ht="31.5" hidden="1" x14ac:dyDescent="0.25">
      <c r="A76" s="28" t="s">
        <v>341</v>
      </c>
      <c r="B76" s="470" t="s">
        <v>640</v>
      </c>
      <c r="C76" s="466" t="s">
        <v>98</v>
      </c>
      <c r="D76" s="466" t="s">
        <v>342</v>
      </c>
      <c r="E76" s="466"/>
      <c r="F76" s="468">
        <f>F79</f>
        <v>0</v>
      </c>
      <c r="G76" s="468">
        <f>G79</f>
        <v>2000</v>
      </c>
      <c r="H76" s="468">
        <f>H79</f>
        <v>2000</v>
      </c>
    </row>
    <row r="77" spans="1:8" ht="51" hidden="1" customHeight="1" x14ac:dyDescent="0.25">
      <c r="A77" s="467" t="s">
        <v>549</v>
      </c>
      <c r="B77" s="480" t="s">
        <v>640</v>
      </c>
      <c r="C77" s="464" t="s">
        <v>98</v>
      </c>
      <c r="D77" s="464" t="s">
        <v>490</v>
      </c>
      <c r="E77" s="464"/>
      <c r="F77" s="465">
        <f>F79</f>
        <v>0</v>
      </c>
      <c r="G77" s="465">
        <f>G79</f>
        <v>2000</v>
      </c>
      <c r="H77" s="465">
        <f>H79</f>
        <v>2000</v>
      </c>
    </row>
    <row r="78" spans="1:8" ht="63" hidden="1" x14ac:dyDescent="0.25">
      <c r="A78" s="275" t="s">
        <v>441</v>
      </c>
      <c r="B78" s="480" t="s">
        <v>640</v>
      </c>
      <c r="C78" s="464" t="s">
        <v>98</v>
      </c>
      <c r="D78" s="464" t="s">
        <v>344</v>
      </c>
      <c r="E78" s="464"/>
      <c r="F78" s="465">
        <f t="shared" ref="F78:H79" si="2">F79</f>
        <v>0</v>
      </c>
      <c r="G78" s="465">
        <f t="shared" si="2"/>
        <v>2000</v>
      </c>
      <c r="H78" s="465">
        <f t="shared" si="2"/>
        <v>2000</v>
      </c>
    </row>
    <row r="79" spans="1:8" ht="31.5" hidden="1" x14ac:dyDescent="0.25">
      <c r="A79" s="197" t="s">
        <v>336</v>
      </c>
      <c r="B79" s="480" t="s">
        <v>640</v>
      </c>
      <c r="C79" s="464" t="s">
        <v>98</v>
      </c>
      <c r="D79" s="464" t="s">
        <v>344</v>
      </c>
      <c r="E79" s="464" t="s">
        <v>325</v>
      </c>
      <c r="F79" s="465">
        <f t="shared" si="2"/>
        <v>0</v>
      </c>
      <c r="G79" s="465">
        <f t="shared" si="2"/>
        <v>2000</v>
      </c>
      <c r="H79" s="465">
        <f t="shared" si="2"/>
        <v>2000</v>
      </c>
    </row>
    <row r="80" spans="1:8" hidden="1" x14ac:dyDescent="0.25">
      <c r="A80" s="290" t="s">
        <v>304</v>
      </c>
      <c r="B80" s="470" t="s">
        <v>640</v>
      </c>
      <c r="C80" s="464" t="s">
        <v>98</v>
      </c>
      <c r="D80" s="464" t="s">
        <v>344</v>
      </c>
      <c r="E80" s="464" t="s">
        <v>482</v>
      </c>
      <c r="F80" s="465">
        <v>0</v>
      </c>
      <c r="G80" s="465">
        <v>2000</v>
      </c>
      <c r="H80" s="465">
        <v>2000</v>
      </c>
    </row>
    <row r="81" spans="1:8" ht="30.75" customHeight="1" x14ac:dyDescent="0.25">
      <c r="A81" s="512" t="s">
        <v>339</v>
      </c>
      <c r="B81" s="470" t="s">
        <v>640</v>
      </c>
      <c r="C81" s="466" t="s">
        <v>100</v>
      </c>
      <c r="D81" s="466" t="s">
        <v>340</v>
      </c>
      <c r="E81" s="466"/>
      <c r="F81" s="468">
        <f>F82</f>
        <v>10000</v>
      </c>
      <c r="G81" s="468">
        <f>G82</f>
        <v>23600</v>
      </c>
      <c r="H81" s="468">
        <f>H82</f>
        <v>23600</v>
      </c>
    </row>
    <row r="82" spans="1:8" ht="30.75" customHeight="1" x14ac:dyDescent="0.25">
      <c r="A82" s="28" t="s">
        <v>345</v>
      </c>
      <c r="B82" s="470" t="s">
        <v>640</v>
      </c>
      <c r="C82" s="466" t="s">
        <v>100</v>
      </c>
      <c r="D82" s="466" t="s">
        <v>346</v>
      </c>
      <c r="E82" s="466"/>
      <c r="F82" s="468">
        <f>F83+F89</f>
        <v>10000</v>
      </c>
      <c r="G82" s="468">
        <f>G83+G89</f>
        <v>23600</v>
      </c>
      <c r="H82" s="468">
        <f>H83+H89</f>
        <v>23600</v>
      </c>
    </row>
    <row r="83" spans="1:8" ht="30.75" hidden="1" customHeight="1" x14ac:dyDescent="0.25">
      <c r="A83" s="290" t="s">
        <v>491</v>
      </c>
      <c r="B83" s="470" t="s">
        <v>640</v>
      </c>
      <c r="C83" s="464" t="s">
        <v>100</v>
      </c>
      <c r="D83" s="464" t="s">
        <v>492</v>
      </c>
      <c r="E83" s="464"/>
      <c r="F83" s="465">
        <f>F84+F87</f>
        <v>0</v>
      </c>
      <c r="G83" s="465">
        <f>G84+G87</f>
        <v>0</v>
      </c>
      <c r="H83" s="465">
        <f>H84+H87</f>
        <v>0</v>
      </c>
    </row>
    <row r="84" spans="1:8" ht="30.75" hidden="1" customHeight="1" x14ac:dyDescent="0.25">
      <c r="A84" s="197" t="s">
        <v>493</v>
      </c>
      <c r="B84" s="470" t="s">
        <v>640</v>
      </c>
      <c r="C84" s="464" t="s">
        <v>100</v>
      </c>
      <c r="D84" s="464" t="s">
        <v>494</v>
      </c>
      <c r="E84" s="464" t="s">
        <v>324</v>
      </c>
      <c r="F84" s="465">
        <f>F85+F86</f>
        <v>0</v>
      </c>
      <c r="G84" s="465">
        <f>G85+G86</f>
        <v>0</v>
      </c>
      <c r="H84" s="465">
        <f>H85+H86</f>
        <v>0</v>
      </c>
    </row>
    <row r="85" spans="1:8" ht="30.75" hidden="1" customHeight="1" x14ac:dyDescent="0.25">
      <c r="A85" s="290" t="s">
        <v>495</v>
      </c>
      <c r="B85" s="470" t="s">
        <v>640</v>
      </c>
      <c r="C85" s="464" t="s">
        <v>100</v>
      </c>
      <c r="D85" s="464" t="s">
        <v>494</v>
      </c>
      <c r="E85" s="464" t="s">
        <v>496</v>
      </c>
      <c r="F85" s="465"/>
      <c r="G85" s="465"/>
      <c r="H85" s="465"/>
    </row>
    <row r="86" spans="1:8" ht="30.75" hidden="1" customHeight="1" x14ac:dyDescent="0.25">
      <c r="A86" s="290" t="s">
        <v>497</v>
      </c>
      <c r="B86" s="470" t="s">
        <v>640</v>
      </c>
      <c r="C86" s="464" t="s">
        <v>100</v>
      </c>
      <c r="D86" s="464" t="s">
        <v>494</v>
      </c>
      <c r="E86" s="464" t="s">
        <v>498</v>
      </c>
      <c r="F86" s="465"/>
      <c r="G86" s="465"/>
      <c r="H86" s="465"/>
    </row>
    <row r="87" spans="1:8" ht="30.75" hidden="1" customHeight="1" x14ac:dyDescent="0.25">
      <c r="A87" s="197" t="s">
        <v>336</v>
      </c>
      <c r="B87" s="470" t="s">
        <v>640</v>
      </c>
      <c r="C87" s="464" t="s">
        <v>100</v>
      </c>
      <c r="D87" s="464" t="s">
        <v>499</v>
      </c>
      <c r="E87" s="464" t="s">
        <v>325</v>
      </c>
      <c r="F87" s="465">
        <f>F88</f>
        <v>0</v>
      </c>
      <c r="G87" s="465">
        <f>G88</f>
        <v>0</v>
      </c>
      <c r="H87" s="465">
        <f>H88</f>
        <v>0</v>
      </c>
    </row>
    <row r="88" spans="1:8" ht="30.75" hidden="1" customHeight="1" x14ac:dyDescent="0.25">
      <c r="A88" s="290" t="s">
        <v>481</v>
      </c>
      <c r="B88" s="470" t="s">
        <v>640</v>
      </c>
      <c r="C88" s="464" t="s">
        <v>100</v>
      </c>
      <c r="D88" s="464" t="s">
        <v>499</v>
      </c>
      <c r="E88" s="464" t="s">
        <v>482</v>
      </c>
      <c r="F88" s="465"/>
      <c r="G88" s="465"/>
      <c r="H88" s="465"/>
    </row>
    <row r="89" spans="1:8" ht="30.75" customHeight="1" x14ac:dyDescent="0.25">
      <c r="A89" s="443" t="s">
        <v>500</v>
      </c>
      <c r="B89" s="485" t="s">
        <v>640</v>
      </c>
      <c r="C89" s="466" t="s">
        <v>100</v>
      </c>
      <c r="D89" s="466" t="s">
        <v>501</v>
      </c>
      <c r="E89" s="466"/>
      <c r="F89" s="468">
        <f>F91</f>
        <v>10000</v>
      </c>
      <c r="G89" s="465">
        <f>G91</f>
        <v>23600</v>
      </c>
      <c r="H89" s="465">
        <f>H91</f>
        <v>23600</v>
      </c>
    </row>
    <row r="90" spans="1:8" ht="66.75" customHeight="1" x14ac:dyDescent="0.25">
      <c r="A90" s="275" t="s">
        <v>618</v>
      </c>
      <c r="B90" s="480" t="s">
        <v>640</v>
      </c>
      <c r="C90" s="464" t="s">
        <v>100</v>
      </c>
      <c r="D90" s="464" t="s">
        <v>352</v>
      </c>
      <c r="E90" s="464"/>
      <c r="F90" s="465">
        <f t="shared" ref="F90:H91" si="3">F91</f>
        <v>10000</v>
      </c>
      <c r="G90" s="465">
        <f t="shared" si="3"/>
        <v>23600</v>
      </c>
      <c r="H90" s="465">
        <f t="shared" si="3"/>
        <v>23600</v>
      </c>
    </row>
    <row r="91" spans="1:8" ht="30.75" customHeight="1" x14ac:dyDescent="0.25">
      <c r="A91" s="219" t="s">
        <v>321</v>
      </c>
      <c r="B91" s="480" t="s">
        <v>640</v>
      </c>
      <c r="C91" s="464" t="s">
        <v>100</v>
      </c>
      <c r="D91" s="464" t="s">
        <v>352</v>
      </c>
      <c r="E91" s="464" t="s">
        <v>325</v>
      </c>
      <c r="F91" s="465">
        <f t="shared" si="3"/>
        <v>10000</v>
      </c>
      <c r="G91" s="465">
        <f t="shared" si="3"/>
        <v>23600</v>
      </c>
      <c r="H91" s="465">
        <f t="shared" si="3"/>
        <v>23600</v>
      </c>
    </row>
    <row r="92" spans="1:8" ht="30.75" customHeight="1" x14ac:dyDescent="0.25">
      <c r="A92" s="290" t="s">
        <v>304</v>
      </c>
      <c r="B92" s="480" t="s">
        <v>640</v>
      </c>
      <c r="C92" s="464" t="s">
        <v>100</v>
      </c>
      <c r="D92" s="464" t="s">
        <v>352</v>
      </c>
      <c r="E92" s="464" t="s">
        <v>482</v>
      </c>
      <c r="F92" s="465">
        <v>10000</v>
      </c>
      <c r="G92" s="465">
        <v>23600</v>
      </c>
      <c r="H92" s="465">
        <v>23600</v>
      </c>
    </row>
    <row r="93" spans="1:8" ht="41.25" hidden="1" customHeight="1" x14ac:dyDescent="0.25">
      <c r="A93" s="434" t="s">
        <v>339</v>
      </c>
      <c r="B93" s="470" t="s">
        <v>640</v>
      </c>
      <c r="C93" s="466" t="s">
        <v>100</v>
      </c>
      <c r="D93" s="466" t="s">
        <v>489</v>
      </c>
      <c r="E93" s="466"/>
      <c r="F93" s="468">
        <f>F94</f>
        <v>0</v>
      </c>
      <c r="G93" s="468">
        <f>G94</f>
        <v>23600</v>
      </c>
      <c r="H93" s="468">
        <f>H94</f>
        <v>23600</v>
      </c>
    </row>
    <row r="94" spans="1:8" ht="36" hidden="1" customHeight="1" x14ac:dyDescent="0.25">
      <c r="A94" s="28" t="s">
        <v>345</v>
      </c>
      <c r="B94" s="470" t="s">
        <v>640</v>
      </c>
      <c r="C94" s="466" t="s">
        <v>100</v>
      </c>
      <c r="D94" s="466" t="s">
        <v>346</v>
      </c>
      <c r="E94" s="466"/>
      <c r="F94" s="468">
        <f>F95+F101</f>
        <v>0</v>
      </c>
      <c r="G94" s="468">
        <f>G95+G101</f>
        <v>23600</v>
      </c>
      <c r="H94" s="468">
        <f>H95+H101</f>
        <v>23600</v>
      </c>
    </row>
    <row r="95" spans="1:8" ht="36" hidden="1" customHeight="1" thickBot="1" x14ac:dyDescent="0.3">
      <c r="A95" s="290" t="s">
        <v>491</v>
      </c>
      <c r="B95" s="470" t="s">
        <v>640</v>
      </c>
      <c r="C95" s="464" t="s">
        <v>100</v>
      </c>
      <c r="D95" s="464" t="s">
        <v>492</v>
      </c>
      <c r="E95" s="464"/>
      <c r="F95" s="465">
        <f>F96+F99</f>
        <v>0</v>
      </c>
      <c r="G95" s="465">
        <f>G96+G99</f>
        <v>0</v>
      </c>
      <c r="H95" s="465">
        <f>H96+H99</f>
        <v>0</v>
      </c>
    </row>
    <row r="96" spans="1:8" ht="36" hidden="1" customHeight="1" thickBot="1" x14ac:dyDescent="0.3">
      <c r="A96" s="197" t="s">
        <v>493</v>
      </c>
      <c r="B96" s="470" t="s">
        <v>640</v>
      </c>
      <c r="C96" s="464" t="s">
        <v>100</v>
      </c>
      <c r="D96" s="464" t="s">
        <v>494</v>
      </c>
      <c r="E96" s="464" t="s">
        <v>324</v>
      </c>
      <c r="F96" s="465">
        <f>F97+F98</f>
        <v>0</v>
      </c>
      <c r="G96" s="465">
        <f>G97+G98</f>
        <v>0</v>
      </c>
      <c r="H96" s="465">
        <f>H97+H98</f>
        <v>0</v>
      </c>
    </row>
    <row r="97" spans="1:8" ht="36" hidden="1" customHeight="1" thickBot="1" x14ac:dyDescent="0.3">
      <c r="A97" s="290" t="s">
        <v>495</v>
      </c>
      <c r="B97" s="470" t="s">
        <v>640</v>
      </c>
      <c r="C97" s="464" t="s">
        <v>100</v>
      </c>
      <c r="D97" s="464" t="s">
        <v>494</v>
      </c>
      <c r="E97" s="464" t="s">
        <v>496</v>
      </c>
      <c r="F97" s="465"/>
      <c r="G97" s="465"/>
      <c r="H97" s="465"/>
    </row>
    <row r="98" spans="1:8" ht="36" hidden="1" customHeight="1" thickBot="1" x14ac:dyDescent="0.3">
      <c r="A98" s="290" t="s">
        <v>497</v>
      </c>
      <c r="B98" s="470" t="s">
        <v>640</v>
      </c>
      <c r="C98" s="464" t="s">
        <v>100</v>
      </c>
      <c r="D98" s="464" t="s">
        <v>494</v>
      </c>
      <c r="E98" s="464" t="s">
        <v>498</v>
      </c>
      <c r="F98" s="465"/>
      <c r="G98" s="465"/>
      <c r="H98" s="465"/>
    </row>
    <row r="99" spans="1:8" ht="36" hidden="1" customHeight="1" thickBot="1" x14ac:dyDescent="0.3">
      <c r="A99" s="197" t="s">
        <v>336</v>
      </c>
      <c r="B99" s="470" t="s">
        <v>640</v>
      </c>
      <c r="C99" s="464" t="s">
        <v>100</v>
      </c>
      <c r="D99" s="464" t="s">
        <v>499</v>
      </c>
      <c r="E99" s="464" t="s">
        <v>325</v>
      </c>
      <c r="F99" s="465">
        <f>F100</f>
        <v>0</v>
      </c>
      <c r="G99" s="465">
        <f>G100</f>
        <v>0</v>
      </c>
      <c r="H99" s="465">
        <f>H100</f>
        <v>0</v>
      </c>
    </row>
    <row r="100" spans="1:8" ht="36" hidden="1" customHeight="1" thickBot="1" x14ac:dyDescent="0.3">
      <c r="A100" s="290" t="s">
        <v>481</v>
      </c>
      <c r="B100" s="470" t="s">
        <v>640</v>
      </c>
      <c r="C100" s="464" t="s">
        <v>100</v>
      </c>
      <c r="D100" s="464" t="s">
        <v>499</v>
      </c>
      <c r="E100" s="464" t="s">
        <v>482</v>
      </c>
      <c r="F100" s="465"/>
      <c r="G100" s="465"/>
      <c r="H100" s="465"/>
    </row>
    <row r="101" spans="1:8" ht="57" hidden="1" customHeight="1" x14ac:dyDescent="0.25">
      <c r="A101" s="375" t="s">
        <v>500</v>
      </c>
      <c r="B101" s="480" t="s">
        <v>640</v>
      </c>
      <c r="C101" s="464" t="s">
        <v>100</v>
      </c>
      <c r="D101" s="464" t="s">
        <v>501</v>
      </c>
      <c r="E101" s="464"/>
      <c r="F101" s="465">
        <f>F103</f>
        <v>0</v>
      </c>
      <c r="G101" s="465">
        <f>G103</f>
        <v>23600</v>
      </c>
      <c r="H101" s="465">
        <f>H103</f>
        <v>23600</v>
      </c>
    </row>
    <row r="102" spans="1:8" ht="78" hidden="1" customHeight="1" x14ac:dyDescent="0.25">
      <c r="A102" s="275" t="s">
        <v>441</v>
      </c>
      <c r="B102" s="480" t="s">
        <v>640</v>
      </c>
      <c r="C102" s="464" t="s">
        <v>100</v>
      </c>
      <c r="D102" s="464" t="s">
        <v>352</v>
      </c>
      <c r="E102" s="464"/>
      <c r="F102" s="465">
        <f t="shared" ref="F102:H103" si="4">F103</f>
        <v>0</v>
      </c>
      <c r="G102" s="465">
        <f t="shared" si="4"/>
        <v>23600</v>
      </c>
      <c r="H102" s="465">
        <f t="shared" si="4"/>
        <v>23600</v>
      </c>
    </row>
    <row r="103" spans="1:8" ht="36" hidden="1" customHeight="1" x14ac:dyDescent="0.25">
      <c r="A103" s="197" t="s">
        <v>336</v>
      </c>
      <c r="B103" s="480" t="s">
        <v>640</v>
      </c>
      <c r="C103" s="464" t="s">
        <v>100</v>
      </c>
      <c r="D103" s="464" t="s">
        <v>352</v>
      </c>
      <c r="E103" s="464" t="s">
        <v>325</v>
      </c>
      <c r="F103" s="465">
        <f t="shared" si="4"/>
        <v>0</v>
      </c>
      <c r="G103" s="465">
        <f t="shared" si="4"/>
        <v>23600</v>
      </c>
      <c r="H103" s="465">
        <f t="shared" si="4"/>
        <v>23600</v>
      </c>
    </row>
    <row r="104" spans="1:8" ht="36" hidden="1" customHeight="1" x14ac:dyDescent="0.25">
      <c r="A104" s="290" t="s">
        <v>304</v>
      </c>
      <c r="B104" s="480" t="s">
        <v>640</v>
      </c>
      <c r="C104" s="464" t="s">
        <v>100</v>
      </c>
      <c r="D104" s="464" t="s">
        <v>352</v>
      </c>
      <c r="E104" s="464" t="s">
        <v>482</v>
      </c>
      <c r="F104" s="465">
        <v>0</v>
      </c>
      <c r="G104" s="465">
        <v>23600</v>
      </c>
      <c r="H104" s="465">
        <v>23600</v>
      </c>
    </row>
    <row r="105" spans="1:8" ht="31.5" hidden="1" x14ac:dyDescent="0.25">
      <c r="A105" s="28" t="s">
        <v>502</v>
      </c>
      <c r="B105" s="470" t="s">
        <v>640</v>
      </c>
      <c r="C105" s="466" t="s">
        <v>357</v>
      </c>
      <c r="D105" s="466" t="s">
        <v>354</v>
      </c>
      <c r="E105" s="466"/>
      <c r="F105" s="468">
        <f>F112</f>
        <v>278200</v>
      </c>
      <c r="G105" s="468">
        <f>G112</f>
        <v>293885.67000000004</v>
      </c>
      <c r="H105" s="468">
        <f>H112</f>
        <v>293885.67000000004</v>
      </c>
    </row>
    <row r="106" spans="1:8" ht="63" hidden="1" x14ac:dyDescent="0.25">
      <c r="A106" s="375" t="s">
        <v>503</v>
      </c>
      <c r="B106" s="470" t="s">
        <v>640</v>
      </c>
      <c r="C106" s="464" t="s">
        <v>357</v>
      </c>
      <c r="D106" s="464" t="s">
        <v>504</v>
      </c>
      <c r="E106" s="464"/>
      <c r="F106" s="465">
        <f>F112</f>
        <v>278200</v>
      </c>
      <c r="G106" s="465">
        <f>G112</f>
        <v>293885.67000000004</v>
      </c>
      <c r="H106" s="465">
        <f>H112</f>
        <v>293885.67000000004</v>
      </c>
    </row>
    <row r="107" spans="1:8" ht="63" hidden="1" x14ac:dyDescent="0.25">
      <c r="A107" s="275" t="s">
        <v>343</v>
      </c>
      <c r="B107" s="470" t="s">
        <v>640</v>
      </c>
      <c r="C107" s="464" t="s">
        <v>357</v>
      </c>
      <c r="D107" s="464" t="s">
        <v>355</v>
      </c>
      <c r="E107" s="464"/>
      <c r="F107" s="465">
        <f>F112</f>
        <v>278200</v>
      </c>
      <c r="G107" s="465">
        <f>G112</f>
        <v>293885.67000000004</v>
      </c>
      <c r="H107" s="465">
        <f>H112</f>
        <v>293885.67000000004</v>
      </c>
    </row>
    <row r="108" spans="1:8" ht="47.25" hidden="1" x14ac:dyDescent="0.25">
      <c r="A108" s="520" t="s">
        <v>681</v>
      </c>
      <c r="B108" s="470" t="s">
        <v>640</v>
      </c>
      <c r="C108" s="466" t="s">
        <v>100</v>
      </c>
      <c r="D108" s="466" t="s">
        <v>320</v>
      </c>
      <c r="E108" s="466"/>
      <c r="F108" s="468">
        <v>0</v>
      </c>
      <c r="G108" s="465"/>
      <c r="H108" s="465"/>
    </row>
    <row r="109" spans="1:8" ht="47.25" hidden="1" x14ac:dyDescent="0.25">
      <c r="A109" s="520" t="s">
        <v>682</v>
      </c>
      <c r="B109" s="470" t="s">
        <v>640</v>
      </c>
      <c r="C109" s="466" t="s">
        <v>100</v>
      </c>
      <c r="D109" s="466" t="s">
        <v>320</v>
      </c>
      <c r="E109" s="466"/>
      <c r="F109" s="468">
        <v>0</v>
      </c>
      <c r="G109" s="465"/>
      <c r="H109" s="465"/>
    </row>
    <row r="110" spans="1:8" ht="31.5" hidden="1" x14ac:dyDescent="0.25">
      <c r="A110" s="275" t="s">
        <v>683</v>
      </c>
      <c r="B110" s="486" t="s">
        <v>640</v>
      </c>
      <c r="C110" s="464" t="s">
        <v>100</v>
      </c>
      <c r="D110" s="464" t="s">
        <v>320</v>
      </c>
      <c r="E110" s="464" t="s">
        <v>325</v>
      </c>
      <c r="F110" s="465">
        <v>0</v>
      </c>
      <c r="G110" s="465"/>
      <c r="H110" s="465"/>
    </row>
    <row r="111" spans="1:8" hidden="1" x14ac:dyDescent="0.25">
      <c r="A111" s="275" t="s">
        <v>684</v>
      </c>
      <c r="B111" s="470" t="s">
        <v>640</v>
      </c>
      <c r="C111" s="464" t="s">
        <v>100</v>
      </c>
      <c r="D111" s="464" t="s">
        <v>320</v>
      </c>
      <c r="E111" s="464" t="s">
        <v>482</v>
      </c>
      <c r="F111" s="465">
        <v>0</v>
      </c>
      <c r="G111" s="465"/>
      <c r="H111" s="465"/>
    </row>
    <row r="112" spans="1:8" ht="29.25" customHeight="1" x14ac:dyDescent="0.25">
      <c r="A112" s="249" t="s">
        <v>101</v>
      </c>
      <c r="B112" s="470" t="s">
        <v>640</v>
      </c>
      <c r="C112" s="466" t="s">
        <v>102</v>
      </c>
      <c r="D112" s="464"/>
      <c r="E112" s="464"/>
      <c r="F112" s="468">
        <f>F113+F144</f>
        <v>278200</v>
      </c>
      <c r="G112" s="468">
        <f>G113+G143</f>
        <v>293885.67000000004</v>
      </c>
      <c r="H112" s="468">
        <f>H113+H143</f>
        <v>293885.67000000004</v>
      </c>
    </row>
    <row r="113" spans="1:8" ht="36" customHeight="1" x14ac:dyDescent="0.25">
      <c r="A113" s="249" t="s">
        <v>103</v>
      </c>
      <c r="B113" s="470" t="s">
        <v>640</v>
      </c>
      <c r="C113" s="466" t="s">
        <v>104</v>
      </c>
      <c r="D113" s="464"/>
      <c r="E113" s="464"/>
      <c r="F113" s="468">
        <f>F114+F120</f>
        <v>277200</v>
      </c>
      <c r="G113" s="468">
        <f>G120</f>
        <v>293885.67000000004</v>
      </c>
      <c r="H113" s="468">
        <f>H120</f>
        <v>293885.67000000004</v>
      </c>
    </row>
    <row r="114" spans="1:8" ht="30.75" customHeight="1" x14ac:dyDescent="0.25">
      <c r="A114" s="512" t="s">
        <v>339</v>
      </c>
      <c r="B114" s="470" t="s">
        <v>640</v>
      </c>
      <c r="C114" s="466" t="s">
        <v>104</v>
      </c>
      <c r="D114" s="466" t="s">
        <v>340</v>
      </c>
      <c r="E114" s="466"/>
      <c r="F114" s="468">
        <f>F115</f>
        <v>1000</v>
      </c>
      <c r="G114" s="468">
        <f>G120</f>
        <v>293885.67000000004</v>
      </c>
      <c r="H114" s="468">
        <f>H120</f>
        <v>293885.67000000004</v>
      </c>
    </row>
    <row r="115" spans="1:8" s="150" customFormat="1" ht="31.5" x14ac:dyDescent="0.25">
      <c r="A115" s="249" t="s">
        <v>439</v>
      </c>
      <c r="B115" s="470" t="s">
        <v>640</v>
      </c>
      <c r="C115" s="466" t="s">
        <v>104</v>
      </c>
      <c r="D115" s="466" t="s">
        <v>437</v>
      </c>
      <c r="E115" s="466"/>
      <c r="F115" s="468">
        <f>F118</f>
        <v>1000</v>
      </c>
      <c r="G115" s="468">
        <f>G118</f>
        <v>2000</v>
      </c>
      <c r="H115" s="468">
        <f>H118</f>
        <v>2000</v>
      </c>
    </row>
    <row r="116" spans="1:8" ht="63.75" customHeight="1" x14ac:dyDescent="0.25">
      <c r="A116" s="422" t="s">
        <v>552</v>
      </c>
      <c r="B116" s="485" t="s">
        <v>640</v>
      </c>
      <c r="C116" s="466" t="s">
        <v>104</v>
      </c>
      <c r="D116" s="466" t="s">
        <v>551</v>
      </c>
      <c r="E116" s="466"/>
      <c r="F116" s="468">
        <f>F118</f>
        <v>1000</v>
      </c>
      <c r="G116" s="465">
        <f>G118</f>
        <v>2000</v>
      </c>
      <c r="H116" s="465">
        <f>H118</f>
        <v>2000</v>
      </c>
    </row>
    <row r="117" spans="1:8" ht="63" x14ac:dyDescent="0.25">
      <c r="A117" s="275" t="s">
        <v>618</v>
      </c>
      <c r="B117" s="480" t="s">
        <v>640</v>
      </c>
      <c r="C117" s="464" t="s">
        <v>104</v>
      </c>
      <c r="D117" s="464" t="s">
        <v>438</v>
      </c>
      <c r="E117" s="464"/>
      <c r="F117" s="465">
        <f t="shared" ref="F117:H118" si="5">F118</f>
        <v>1000</v>
      </c>
      <c r="G117" s="465">
        <f t="shared" si="5"/>
        <v>2000</v>
      </c>
      <c r="H117" s="465">
        <f t="shared" si="5"/>
        <v>2000</v>
      </c>
    </row>
    <row r="118" spans="1:8" ht="31.5" x14ac:dyDescent="0.25">
      <c r="A118" s="219" t="s">
        <v>321</v>
      </c>
      <c r="B118" s="480" t="s">
        <v>640</v>
      </c>
      <c r="C118" s="464" t="s">
        <v>104</v>
      </c>
      <c r="D118" s="464" t="s">
        <v>438</v>
      </c>
      <c r="E118" s="464" t="s">
        <v>325</v>
      </c>
      <c r="F118" s="465">
        <f t="shared" si="5"/>
        <v>1000</v>
      </c>
      <c r="G118" s="465">
        <f t="shared" si="5"/>
        <v>2000</v>
      </c>
      <c r="H118" s="465">
        <f t="shared" si="5"/>
        <v>2000</v>
      </c>
    </row>
    <row r="119" spans="1:8" x14ac:dyDescent="0.25">
      <c r="A119" s="290" t="s">
        <v>304</v>
      </c>
      <c r="B119" s="480" t="s">
        <v>640</v>
      </c>
      <c r="C119" s="464" t="s">
        <v>104</v>
      </c>
      <c r="D119" s="464" t="s">
        <v>438</v>
      </c>
      <c r="E119" s="464" t="s">
        <v>482</v>
      </c>
      <c r="F119" s="465">
        <v>1000</v>
      </c>
      <c r="G119" s="465">
        <v>2000</v>
      </c>
      <c r="H119" s="465">
        <v>2000</v>
      </c>
    </row>
    <row r="120" spans="1:8" ht="31.5" x14ac:dyDescent="0.25">
      <c r="A120" s="28" t="s">
        <v>505</v>
      </c>
      <c r="B120" s="470" t="s">
        <v>640</v>
      </c>
      <c r="C120" s="466" t="s">
        <v>104</v>
      </c>
      <c r="D120" s="466" t="s">
        <v>359</v>
      </c>
      <c r="E120" s="466"/>
      <c r="F120" s="468">
        <f>F121+F139</f>
        <v>276200</v>
      </c>
      <c r="G120" s="468">
        <f>G121</f>
        <v>293885.67000000004</v>
      </c>
      <c r="H120" s="468">
        <f>H121</f>
        <v>293885.67000000004</v>
      </c>
    </row>
    <row r="121" spans="1:8" ht="31.5" customHeight="1" x14ac:dyDescent="0.25">
      <c r="A121" s="28" t="s">
        <v>506</v>
      </c>
      <c r="B121" s="470" t="s">
        <v>640</v>
      </c>
      <c r="C121" s="466" t="s">
        <v>104</v>
      </c>
      <c r="D121" s="466" t="s">
        <v>361</v>
      </c>
      <c r="E121" s="466"/>
      <c r="F121" s="468">
        <f>F122+F126+F130</f>
        <v>276200</v>
      </c>
      <c r="G121" s="468">
        <f>G122+G126</f>
        <v>293885.67000000004</v>
      </c>
      <c r="H121" s="468">
        <f>H122+H126</f>
        <v>293885.67000000004</v>
      </c>
    </row>
    <row r="122" spans="1:8" ht="38.25" customHeight="1" x14ac:dyDescent="0.25">
      <c r="A122" s="249" t="s">
        <v>647</v>
      </c>
      <c r="B122" s="485" t="s">
        <v>640</v>
      </c>
      <c r="C122" s="466" t="s">
        <v>104</v>
      </c>
      <c r="D122" s="466" t="s">
        <v>507</v>
      </c>
      <c r="E122" s="466"/>
      <c r="F122" s="468">
        <f>F124</f>
        <v>200000</v>
      </c>
      <c r="G122" s="465">
        <f>G124</f>
        <v>228885.67</v>
      </c>
      <c r="H122" s="465">
        <f>H124</f>
        <v>228885.67</v>
      </c>
    </row>
    <row r="123" spans="1:8" ht="63" x14ac:dyDescent="0.25">
      <c r="A123" s="275" t="s">
        <v>618</v>
      </c>
      <c r="B123" s="480" t="s">
        <v>640</v>
      </c>
      <c r="C123" s="464" t="s">
        <v>104</v>
      </c>
      <c r="D123" s="464" t="s">
        <v>362</v>
      </c>
      <c r="E123" s="464"/>
      <c r="F123" s="465">
        <f t="shared" ref="F123:H124" si="6">F124</f>
        <v>200000</v>
      </c>
      <c r="G123" s="465">
        <f t="shared" si="6"/>
        <v>228885.67</v>
      </c>
      <c r="H123" s="465">
        <f t="shared" si="6"/>
        <v>228885.67</v>
      </c>
    </row>
    <row r="124" spans="1:8" ht="31.5" x14ac:dyDescent="0.25">
      <c r="A124" s="219" t="s">
        <v>321</v>
      </c>
      <c r="B124" s="480" t="s">
        <v>640</v>
      </c>
      <c r="C124" s="464" t="s">
        <v>104</v>
      </c>
      <c r="D124" s="464" t="s">
        <v>362</v>
      </c>
      <c r="E124" s="464" t="s">
        <v>325</v>
      </c>
      <c r="F124" s="465">
        <f t="shared" si="6"/>
        <v>200000</v>
      </c>
      <c r="G124" s="465">
        <f t="shared" si="6"/>
        <v>228885.67</v>
      </c>
      <c r="H124" s="465">
        <f t="shared" si="6"/>
        <v>228885.67</v>
      </c>
    </row>
    <row r="125" spans="1:8" x14ac:dyDescent="0.25">
      <c r="A125" s="290" t="s">
        <v>304</v>
      </c>
      <c r="B125" s="480" t="s">
        <v>640</v>
      </c>
      <c r="C125" s="464" t="s">
        <v>104</v>
      </c>
      <c r="D125" s="464" t="s">
        <v>362</v>
      </c>
      <c r="E125" s="464" t="s">
        <v>482</v>
      </c>
      <c r="F125" s="465">
        <v>200000</v>
      </c>
      <c r="G125" s="465">
        <v>228885.67</v>
      </c>
      <c r="H125" s="465">
        <v>228885.67</v>
      </c>
    </row>
    <row r="126" spans="1:8" ht="63" hidden="1" x14ac:dyDescent="0.25">
      <c r="A126" s="516" t="s">
        <v>648</v>
      </c>
      <c r="B126" s="470" t="s">
        <v>640</v>
      </c>
      <c r="C126" s="466" t="s">
        <v>104</v>
      </c>
      <c r="D126" s="466" t="s">
        <v>508</v>
      </c>
      <c r="E126" s="466"/>
      <c r="F126" s="468">
        <f>F128</f>
        <v>0</v>
      </c>
      <c r="G126" s="465">
        <f>G128</f>
        <v>65000</v>
      </c>
      <c r="H126" s="465">
        <f>H128</f>
        <v>65000</v>
      </c>
    </row>
    <row r="127" spans="1:8" ht="63" hidden="1" x14ac:dyDescent="0.25">
      <c r="A127" s="275" t="s">
        <v>618</v>
      </c>
      <c r="B127" s="480" t="s">
        <v>640</v>
      </c>
      <c r="C127" s="464" t="s">
        <v>104</v>
      </c>
      <c r="D127" s="464" t="s">
        <v>364</v>
      </c>
      <c r="E127" s="464"/>
      <c r="F127" s="465">
        <f t="shared" ref="F127:H128" si="7">F128</f>
        <v>0</v>
      </c>
      <c r="G127" s="465">
        <f t="shared" si="7"/>
        <v>65000</v>
      </c>
      <c r="H127" s="465">
        <f t="shared" si="7"/>
        <v>65000</v>
      </c>
    </row>
    <row r="128" spans="1:8" ht="31.5" hidden="1" x14ac:dyDescent="0.25">
      <c r="A128" s="219" t="s">
        <v>321</v>
      </c>
      <c r="B128" s="480" t="s">
        <v>640</v>
      </c>
      <c r="C128" s="464" t="s">
        <v>104</v>
      </c>
      <c r="D128" s="464" t="s">
        <v>364</v>
      </c>
      <c r="E128" s="464" t="s">
        <v>325</v>
      </c>
      <c r="F128" s="465">
        <f t="shared" si="7"/>
        <v>0</v>
      </c>
      <c r="G128" s="465">
        <f t="shared" si="7"/>
        <v>65000</v>
      </c>
      <c r="H128" s="465">
        <f t="shared" si="7"/>
        <v>65000</v>
      </c>
    </row>
    <row r="129" spans="1:8" hidden="1" x14ac:dyDescent="0.25">
      <c r="A129" s="290" t="s">
        <v>304</v>
      </c>
      <c r="B129" s="480" t="s">
        <v>640</v>
      </c>
      <c r="C129" s="464" t="s">
        <v>104</v>
      </c>
      <c r="D129" s="464" t="s">
        <v>364</v>
      </c>
      <c r="E129" s="464" t="s">
        <v>482</v>
      </c>
      <c r="F129" s="465">
        <v>0</v>
      </c>
      <c r="G129" s="465">
        <v>65000</v>
      </c>
      <c r="H129" s="465">
        <v>65000</v>
      </c>
    </row>
    <row r="130" spans="1:8" ht="31.5" x14ac:dyDescent="0.25">
      <c r="A130" s="252" t="s">
        <v>649</v>
      </c>
      <c r="B130" s="470" t="s">
        <v>640</v>
      </c>
      <c r="C130" s="466" t="s">
        <v>104</v>
      </c>
      <c r="D130" s="466" t="s">
        <v>553</v>
      </c>
      <c r="E130" s="466"/>
      <c r="F130" s="468">
        <f>F132</f>
        <v>76200</v>
      </c>
      <c r="G130" s="465">
        <f>G132</f>
        <v>0</v>
      </c>
      <c r="H130" s="465">
        <f>H132</f>
        <v>0</v>
      </c>
    </row>
    <row r="131" spans="1:8" ht="63" x14ac:dyDescent="0.25">
      <c r="A131" s="275" t="s">
        <v>618</v>
      </c>
      <c r="B131" s="480" t="s">
        <v>640</v>
      </c>
      <c r="C131" s="464" t="s">
        <v>104</v>
      </c>
      <c r="D131" s="464" t="s">
        <v>442</v>
      </c>
      <c r="E131" s="464"/>
      <c r="F131" s="465">
        <f t="shared" ref="F131:H132" si="8">F132</f>
        <v>76200</v>
      </c>
      <c r="G131" s="465">
        <f t="shared" si="8"/>
        <v>0</v>
      </c>
      <c r="H131" s="465">
        <f t="shared" si="8"/>
        <v>0</v>
      </c>
    </row>
    <row r="132" spans="1:8" ht="31.5" x14ac:dyDescent="0.25">
      <c r="A132" s="219" t="s">
        <v>321</v>
      </c>
      <c r="B132" s="480" t="s">
        <v>640</v>
      </c>
      <c r="C132" s="464" t="s">
        <v>104</v>
      </c>
      <c r="D132" s="464" t="s">
        <v>442</v>
      </c>
      <c r="E132" s="464" t="s">
        <v>325</v>
      </c>
      <c r="F132" s="465">
        <f t="shared" si="8"/>
        <v>76200</v>
      </c>
      <c r="G132" s="465">
        <f t="shared" si="8"/>
        <v>0</v>
      </c>
      <c r="H132" s="465">
        <f t="shared" si="8"/>
        <v>0</v>
      </c>
    </row>
    <row r="133" spans="1:8" x14ac:dyDescent="0.25">
      <c r="A133" s="290" t="s">
        <v>304</v>
      </c>
      <c r="B133" s="480" t="s">
        <v>640</v>
      </c>
      <c r="C133" s="464" t="s">
        <v>104</v>
      </c>
      <c r="D133" s="464" t="s">
        <v>442</v>
      </c>
      <c r="E133" s="464" t="s">
        <v>482</v>
      </c>
      <c r="F133" s="465">
        <v>76200</v>
      </c>
      <c r="G133" s="465">
        <v>0</v>
      </c>
      <c r="H133" s="465">
        <v>0</v>
      </c>
    </row>
    <row r="134" spans="1:8" ht="31.5" hidden="1" x14ac:dyDescent="0.25">
      <c r="A134" s="28" t="s">
        <v>365</v>
      </c>
      <c r="B134" s="470" t="s">
        <v>640</v>
      </c>
      <c r="C134" s="466" t="s">
        <v>104</v>
      </c>
      <c r="D134" s="466" t="s">
        <v>366</v>
      </c>
      <c r="E134" s="466"/>
      <c r="F134" s="468">
        <f>F137</f>
        <v>0</v>
      </c>
      <c r="G134" s="468">
        <f>G137</f>
        <v>0</v>
      </c>
      <c r="H134" s="468">
        <f>H137</f>
        <v>0</v>
      </c>
    </row>
    <row r="135" spans="1:8" ht="47.25" hidden="1" x14ac:dyDescent="0.25">
      <c r="A135" s="375" t="s">
        <v>509</v>
      </c>
      <c r="B135" s="470" t="s">
        <v>640</v>
      </c>
      <c r="C135" s="464" t="s">
        <v>104</v>
      </c>
      <c r="D135" s="464" t="s">
        <v>510</v>
      </c>
      <c r="E135" s="464"/>
      <c r="F135" s="465">
        <f>F137</f>
        <v>0</v>
      </c>
      <c r="G135" s="465">
        <f>G137</f>
        <v>0</v>
      </c>
      <c r="H135" s="465">
        <f>H137</f>
        <v>0</v>
      </c>
    </row>
    <row r="136" spans="1:8" ht="63" hidden="1" x14ac:dyDescent="0.25">
      <c r="A136" s="275" t="s">
        <v>343</v>
      </c>
      <c r="B136" s="470" t="s">
        <v>640</v>
      </c>
      <c r="C136" s="464" t="s">
        <v>104</v>
      </c>
      <c r="D136" s="464" t="s">
        <v>367</v>
      </c>
      <c r="E136" s="464"/>
      <c r="F136" s="465">
        <f t="shared" ref="F136:H137" si="9">F137</f>
        <v>0</v>
      </c>
      <c r="G136" s="465">
        <f t="shared" si="9"/>
        <v>0</v>
      </c>
      <c r="H136" s="465">
        <f t="shared" si="9"/>
        <v>0</v>
      </c>
    </row>
    <row r="137" spans="1:8" ht="31.5" hidden="1" x14ac:dyDescent="0.25">
      <c r="A137" s="197" t="s">
        <v>336</v>
      </c>
      <c r="B137" s="470" t="s">
        <v>640</v>
      </c>
      <c r="C137" s="464" t="s">
        <v>104</v>
      </c>
      <c r="D137" s="464" t="s">
        <v>367</v>
      </c>
      <c r="E137" s="464" t="s">
        <v>325</v>
      </c>
      <c r="F137" s="465">
        <f t="shared" si="9"/>
        <v>0</v>
      </c>
      <c r="G137" s="465">
        <f t="shared" si="9"/>
        <v>0</v>
      </c>
      <c r="H137" s="465">
        <f t="shared" si="9"/>
        <v>0</v>
      </c>
    </row>
    <row r="138" spans="1:8" ht="27.75" hidden="1" customHeight="1" x14ac:dyDescent="0.25">
      <c r="A138" s="290" t="s">
        <v>481</v>
      </c>
      <c r="B138" s="470" t="s">
        <v>640</v>
      </c>
      <c r="C138" s="464" t="s">
        <v>104</v>
      </c>
      <c r="D138" s="464" t="s">
        <v>367</v>
      </c>
      <c r="E138" s="464" t="s">
        <v>482</v>
      </c>
      <c r="F138" s="465"/>
      <c r="G138" s="465"/>
      <c r="H138" s="465"/>
    </row>
    <row r="139" spans="1:8" ht="1.5" customHeight="1" x14ac:dyDescent="0.25">
      <c r="A139" s="28" t="s">
        <v>511</v>
      </c>
      <c r="B139" s="470" t="s">
        <v>640</v>
      </c>
      <c r="C139" s="466" t="s">
        <v>104</v>
      </c>
      <c r="D139" s="466" t="s">
        <v>369</v>
      </c>
      <c r="E139" s="466"/>
      <c r="F139" s="468">
        <f>F142</f>
        <v>0</v>
      </c>
      <c r="G139" s="468">
        <f>G142</f>
        <v>0</v>
      </c>
      <c r="H139" s="468">
        <f>H142</f>
        <v>0</v>
      </c>
    </row>
    <row r="140" spans="1:8" ht="30" hidden="1" customHeight="1" x14ac:dyDescent="0.25">
      <c r="A140" s="28" t="s">
        <v>512</v>
      </c>
      <c r="B140" s="470" t="s">
        <v>640</v>
      </c>
      <c r="C140" s="466" t="s">
        <v>104</v>
      </c>
      <c r="D140" s="466" t="s">
        <v>513</v>
      </c>
      <c r="E140" s="466"/>
      <c r="F140" s="468">
        <f>F142</f>
        <v>0</v>
      </c>
      <c r="G140" s="465">
        <f>G142</f>
        <v>0</v>
      </c>
      <c r="H140" s="465">
        <f>H142</f>
        <v>0</v>
      </c>
    </row>
    <row r="141" spans="1:8" ht="65.25" hidden="1" customHeight="1" x14ac:dyDescent="0.25">
      <c r="A141" s="275" t="s">
        <v>618</v>
      </c>
      <c r="B141" s="470" t="s">
        <v>640</v>
      </c>
      <c r="C141" s="464" t="s">
        <v>104</v>
      </c>
      <c r="D141" s="464" t="s">
        <v>370</v>
      </c>
      <c r="E141" s="464"/>
      <c r="F141" s="465">
        <f t="shared" ref="F141:H142" si="10">F142</f>
        <v>0</v>
      </c>
      <c r="G141" s="465">
        <f t="shared" si="10"/>
        <v>0</v>
      </c>
      <c r="H141" s="465">
        <f t="shared" si="10"/>
        <v>0</v>
      </c>
    </row>
    <row r="142" spans="1:8" ht="32.25" hidden="1" customHeight="1" x14ac:dyDescent="0.25">
      <c r="A142" s="219" t="s">
        <v>321</v>
      </c>
      <c r="B142" s="470" t="s">
        <v>640</v>
      </c>
      <c r="C142" s="464" t="s">
        <v>104</v>
      </c>
      <c r="D142" s="464" t="s">
        <v>370</v>
      </c>
      <c r="E142" s="464" t="s">
        <v>325</v>
      </c>
      <c r="F142" s="465">
        <f t="shared" si="10"/>
        <v>0</v>
      </c>
      <c r="G142" s="465">
        <f t="shared" si="10"/>
        <v>0</v>
      </c>
      <c r="H142" s="465">
        <f t="shared" si="10"/>
        <v>0</v>
      </c>
    </row>
    <row r="143" spans="1:8" hidden="1" x14ac:dyDescent="0.25">
      <c r="A143" s="290" t="s">
        <v>304</v>
      </c>
      <c r="B143" s="480" t="s">
        <v>640</v>
      </c>
      <c r="C143" s="464" t="s">
        <v>104</v>
      </c>
      <c r="D143" s="464" t="s">
        <v>370</v>
      </c>
      <c r="E143" s="464" t="s">
        <v>482</v>
      </c>
      <c r="F143" s="465">
        <v>0</v>
      </c>
      <c r="G143" s="465">
        <v>0</v>
      </c>
      <c r="H143" s="465">
        <v>0</v>
      </c>
    </row>
    <row r="144" spans="1:8" ht="36" customHeight="1" x14ac:dyDescent="0.25">
      <c r="A144" s="517" t="s">
        <v>554</v>
      </c>
      <c r="B144" s="470" t="s">
        <v>640</v>
      </c>
      <c r="C144" s="466" t="s">
        <v>311</v>
      </c>
      <c r="D144" s="464"/>
      <c r="E144" s="464"/>
      <c r="F144" s="468">
        <f>F145</f>
        <v>1000</v>
      </c>
      <c r="G144" s="468">
        <f>G176</f>
        <v>75514</v>
      </c>
      <c r="H144" s="468">
        <f>H176</f>
        <v>75514</v>
      </c>
    </row>
    <row r="145" spans="1:8" ht="31.5" x14ac:dyDescent="0.25">
      <c r="A145" s="28" t="s">
        <v>514</v>
      </c>
      <c r="B145" s="470" t="s">
        <v>640</v>
      </c>
      <c r="C145" s="466" t="s">
        <v>311</v>
      </c>
      <c r="D145" s="466" t="s">
        <v>372</v>
      </c>
      <c r="E145" s="466"/>
      <c r="F145" s="468">
        <f>F148</f>
        <v>1000</v>
      </c>
      <c r="G145" s="468">
        <f>G148</f>
        <v>1000</v>
      </c>
      <c r="H145" s="468">
        <f>H148</f>
        <v>1000</v>
      </c>
    </row>
    <row r="146" spans="1:8" ht="47.25" x14ac:dyDescent="0.25">
      <c r="A146" s="433" t="s">
        <v>555</v>
      </c>
      <c r="B146" s="485" t="s">
        <v>640</v>
      </c>
      <c r="C146" s="466" t="s">
        <v>311</v>
      </c>
      <c r="D146" s="466" t="s">
        <v>592</v>
      </c>
      <c r="E146" s="466"/>
      <c r="F146" s="468">
        <f>F147</f>
        <v>1000</v>
      </c>
      <c r="G146" s="465">
        <f t="shared" ref="G146:H148" si="11">G147</f>
        <v>1000</v>
      </c>
      <c r="H146" s="465">
        <f t="shared" si="11"/>
        <v>1000</v>
      </c>
    </row>
    <row r="147" spans="1:8" ht="63" x14ac:dyDescent="0.25">
      <c r="A147" s="275" t="s">
        <v>618</v>
      </c>
      <c r="B147" s="480" t="s">
        <v>640</v>
      </c>
      <c r="C147" s="464" t="s">
        <v>311</v>
      </c>
      <c r="D147" s="464" t="s">
        <v>591</v>
      </c>
      <c r="E147" s="464"/>
      <c r="F147" s="465">
        <f>F148</f>
        <v>1000</v>
      </c>
      <c r="G147" s="465">
        <f t="shared" si="11"/>
        <v>1000</v>
      </c>
      <c r="H147" s="465">
        <f t="shared" si="11"/>
        <v>1000</v>
      </c>
    </row>
    <row r="148" spans="1:8" ht="31.5" x14ac:dyDescent="0.25">
      <c r="A148" s="219" t="s">
        <v>321</v>
      </c>
      <c r="B148" s="480" t="s">
        <v>640</v>
      </c>
      <c r="C148" s="464" t="s">
        <v>311</v>
      </c>
      <c r="D148" s="464" t="s">
        <v>591</v>
      </c>
      <c r="E148" s="464" t="s">
        <v>325</v>
      </c>
      <c r="F148" s="465">
        <f>F149</f>
        <v>1000</v>
      </c>
      <c r="G148" s="465">
        <f t="shared" si="11"/>
        <v>1000</v>
      </c>
      <c r="H148" s="465">
        <f t="shared" si="11"/>
        <v>1000</v>
      </c>
    </row>
    <row r="149" spans="1:8" s="115" customFormat="1" x14ac:dyDescent="0.25">
      <c r="A149" s="290" t="s">
        <v>547</v>
      </c>
      <c r="B149" s="480" t="s">
        <v>640</v>
      </c>
      <c r="C149" s="464" t="s">
        <v>311</v>
      </c>
      <c r="D149" s="464" t="s">
        <v>591</v>
      </c>
      <c r="E149" s="464" t="s">
        <v>482</v>
      </c>
      <c r="F149" s="465">
        <v>1000</v>
      </c>
      <c r="G149" s="465">
        <v>1000</v>
      </c>
      <c r="H149" s="465">
        <v>1000</v>
      </c>
    </row>
    <row r="150" spans="1:8" s="115" customFormat="1" ht="35.25" customHeight="1" x14ac:dyDescent="0.25">
      <c r="A150" s="249" t="s">
        <v>105</v>
      </c>
      <c r="B150" s="470" t="s">
        <v>640</v>
      </c>
      <c r="C150" s="466" t="s">
        <v>106</v>
      </c>
      <c r="D150" s="464"/>
      <c r="E150" s="464"/>
      <c r="F150" s="468">
        <f>F151+F176</f>
        <v>621064</v>
      </c>
      <c r="G150" s="468">
        <f>G176</f>
        <v>75514</v>
      </c>
      <c r="H150" s="468">
        <f>H176</f>
        <v>75514</v>
      </c>
    </row>
    <row r="151" spans="1:8" s="115" customFormat="1" ht="25.5" customHeight="1" x14ac:dyDescent="0.25">
      <c r="A151" s="249" t="s">
        <v>107</v>
      </c>
      <c r="B151" s="470" t="s">
        <v>640</v>
      </c>
      <c r="C151" s="466" t="s">
        <v>108</v>
      </c>
      <c r="D151" s="464"/>
      <c r="E151" s="464"/>
      <c r="F151" s="468">
        <f>F152</f>
        <v>189433</v>
      </c>
      <c r="G151" s="468" t="e">
        <f>G152</f>
        <v>#REF!</v>
      </c>
      <c r="H151" s="468" t="e">
        <f>H152</f>
        <v>#REF!</v>
      </c>
    </row>
    <row r="152" spans="1:8" s="105" customFormat="1" ht="47.25" customHeight="1" x14ac:dyDescent="0.25">
      <c r="A152" s="249" t="s">
        <v>515</v>
      </c>
      <c r="B152" s="470" t="s">
        <v>640</v>
      </c>
      <c r="C152" s="466" t="s">
        <v>108</v>
      </c>
      <c r="D152" s="466" t="s">
        <v>374</v>
      </c>
      <c r="E152" s="466"/>
      <c r="F152" s="468">
        <f>F162+F188</f>
        <v>189433</v>
      </c>
      <c r="G152" s="468" t="e">
        <f>G162+G188</f>
        <v>#REF!</v>
      </c>
      <c r="H152" s="468" t="e">
        <f>H162+H188</f>
        <v>#REF!</v>
      </c>
    </row>
    <row r="153" spans="1:8" s="105" customFormat="1" ht="63" hidden="1" x14ac:dyDescent="0.25">
      <c r="A153" s="422" t="s">
        <v>623</v>
      </c>
      <c r="B153" s="470" t="s">
        <v>640</v>
      </c>
      <c r="C153" s="466" t="s">
        <v>379</v>
      </c>
      <c r="D153" s="466" t="s">
        <v>376</v>
      </c>
      <c r="E153" s="466"/>
      <c r="F153" s="468">
        <f>F156</f>
        <v>0</v>
      </c>
      <c r="G153" s="468">
        <f>G156</f>
        <v>0</v>
      </c>
      <c r="H153" s="468">
        <f>H156</f>
        <v>0</v>
      </c>
    </row>
    <row r="154" spans="1:8" ht="31.5" hidden="1" x14ac:dyDescent="0.25">
      <c r="A154" s="518" t="s">
        <v>650</v>
      </c>
      <c r="B154" s="470" t="s">
        <v>640</v>
      </c>
      <c r="C154" s="464" t="s">
        <v>379</v>
      </c>
      <c r="D154" s="464" t="s">
        <v>517</v>
      </c>
      <c r="E154" s="464"/>
      <c r="F154" s="465">
        <f>F155</f>
        <v>0</v>
      </c>
      <c r="G154" s="465">
        <f t="shared" ref="G154:H156" si="12">G155</f>
        <v>0</v>
      </c>
      <c r="H154" s="465">
        <f t="shared" si="12"/>
        <v>0</v>
      </c>
    </row>
    <row r="155" spans="1:8" ht="63" hidden="1" x14ac:dyDescent="0.25">
      <c r="A155" s="275" t="s">
        <v>343</v>
      </c>
      <c r="B155" s="470" t="s">
        <v>640</v>
      </c>
      <c r="C155" s="464" t="s">
        <v>379</v>
      </c>
      <c r="D155" s="464" t="s">
        <v>377</v>
      </c>
      <c r="E155" s="464"/>
      <c r="F155" s="465">
        <f>F156</f>
        <v>0</v>
      </c>
      <c r="G155" s="465">
        <f t="shared" si="12"/>
        <v>0</v>
      </c>
      <c r="H155" s="465">
        <f t="shared" si="12"/>
        <v>0</v>
      </c>
    </row>
    <row r="156" spans="1:8" ht="31.5" hidden="1" x14ac:dyDescent="0.25">
      <c r="A156" s="197" t="s">
        <v>336</v>
      </c>
      <c r="B156" s="470" t="s">
        <v>640</v>
      </c>
      <c r="C156" s="464" t="s">
        <v>379</v>
      </c>
      <c r="D156" s="464" t="s">
        <v>377</v>
      </c>
      <c r="E156" s="464" t="s">
        <v>325</v>
      </c>
      <c r="F156" s="465">
        <f>F157</f>
        <v>0</v>
      </c>
      <c r="G156" s="465">
        <f t="shared" si="12"/>
        <v>0</v>
      </c>
      <c r="H156" s="465">
        <f t="shared" si="12"/>
        <v>0</v>
      </c>
    </row>
    <row r="157" spans="1:8" ht="31.5" hidden="1" x14ac:dyDescent="0.25">
      <c r="A157" s="290" t="s">
        <v>518</v>
      </c>
      <c r="B157" s="470" t="s">
        <v>640</v>
      </c>
      <c r="C157" s="464" t="s">
        <v>379</v>
      </c>
      <c r="D157" s="464" t="s">
        <v>377</v>
      </c>
      <c r="E157" s="464" t="s">
        <v>519</v>
      </c>
      <c r="F157" s="465"/>
      <c r="G157" s="465"/>
      <c r="H157" s="465"/>
    </row>
    <row r="158" spans="1:8" ht="31.5" hidden="1" x14ac:dyDescent="0.25">
      <c r="A158" s="437" t="s">
        <v>520</v>
      </c>
      <c r="B158" s="470" t="s">
        <v>640</v>
      </c>
      <c r="C158" s="466" t="s">
        <v>115</v>
      </c>
      <c r="D158" s="466" t="s">
        <v>521</v>
      </c>
      <c r="E158" s="466"/>
      <c r="F158" s="468" t="e">
        <f>F161</f>
        <v>#REF!</v>
      </c>
      <c r="G158" s="468" t="e">
        <f>G161</f>
        <v>#REF!</v>
      </c>
      <c r="H158" s="468" t="e">
        <f>H161</f>
        <v>#REF!</v>
      </c>
    </row>
    <row r="159" spans="1:8" ht="31.5" hidden="1" x14ac:dyDescent="0.25">
      <c r="A159" s="375" t="s">
        <v>522</v>
      </c>
      <c r="B159" s="470" t="s">
        <v>640</v>
      </c>
      <c r="C159" s="464" t="s">
        <v>115</v>
      </c>
      <c r="D159" s="464" t="s">
        <v>523</v>
      </c>
      <c r="E159" s="464"/>
      <c r="F159" s="465" t="e">
        <f t="shared" ref="F159:H160" si="13">F160</f>
        <v>#REF!</v>
      </c>
      <c r="G159" s="465" t="e">
        <f t="shared" si="13"/>
        <v>#REF!</v>
      </c>
      <c r="H159" s="465" t="e">
        <f t="shared" si="13"/>
        <v>#REF!</v>
      </c>
    </row>
    <row r="160" spans="1:8" ht="63" hidden="1" x14ac:dyDescent="0.25">
      <c r="A160" s="275" t="s">
        <v>343</v>
      </c>
      <c r="B160" s="470" t="s">
        <v>640</v>
      </c>
      <c r="C160" s="464" t="s">
        <v>115</v>
      </c>
      <c r="D160" s="464" t="s">
        <v>524</v>
      </c>
      <c r="E160" s="464"/>
      <c r="F160" s="465" t="e">
        <f t="shared" si="13"/>
        <v>#REF!</v>
      </c>
      <c r="G160" s="465" t="e">
        <f t="shared" si="13"/>
        <v>#REF!</v>
      </c>
      <c r="H160" s="465" t="e">
        <f t="shared" si="13"/>
        <v>#REF!</v>
      </c>
    </row>
    <row r="161" spans="1:8" ht="31.5" hidden="1" x14ac:dyDescent="0.25">
      <c r="A161" s="197" t="s">
        <v>336</v>
      </c>
      <c r="B161" s="470" t="s">
        <v>640</v>
      </c>
      <c r="C161" s="464" t="s">
        <v>115</v>
      </c>
      <c r="D161" s="464" t="s">
        <v>524</v>
      </c>
      <c r="E161" s="464" t="s">
        <v>325</v>
      </c>
      <c r="F161" s="465" t="e">
        <f>#REF!</f>
        <v>#REF!</v>
      </c>
      <c r="G161" s="465" t="e">
        <f>#REF!</f>
        <v>#REF!</v>
      </c>
      <c r="H161" s="465" t="e">
        <f>#REF!</f>
        <v>#REF!</v>
      </c>
    </row>
    <row r="162" spans="1:8" ht="63" x14ac:dyDescent="0.25">
      <c r="A162" s="422" t="s">
        <v>623</v>
      </c>
      <c r="B162" s="470" t="s">
        <v>640</v>
      </c>
      <c r="C162" s="466" t="s">
        <v>108</v>
      </c>
      <c r="D162" s="466" t="s">
        <v>621</v>
      </c>
      <c r="E162" s="466"/>
      <c r="F162" s="468">
        <f>F172</f>
        <v>189433</v>
      </c>
      <c r="G162" s="468" t="e">
        <f>G172+G176+G180+G184</f>
        <v>#REF!</v>
      </c>
      <c r="H162" s="468" t="e">
        <f>H172+H176+H180+H184</f>
        <v>#REF!</v>
      </c>
    </row>
    <row r="163" spans="1:8" ht="31.5" hidden="1" x14ac:dyDescent="0.25">
      <c r="A163" s="518" t="s">
        <v>650</v>
      </c>
      <c r="B163" s="470" t="s">
        <v>640</v>
      </c>
      <c r="C163" s="464" t="s">
        <v>115</v>
      </c>
      <c r="D163" s="464" t="s">
        <v>526</v>
      </c>
      <c r="E163" s="464"/>
      <c r="F163" s="465">
        <f>F164+F167+F169</f>
        <v>0</v>
      </c>
      <c r="G163" s="465">
        <f>G164+G167+G169</f>
        <v>0</v>
      </c>
      <c r="H163" s="465">
        <f>H164+H167+H169</f>
        <v>0</v>
      </c>
    </row>
    <row r="164" spans="1:8" ht="31.5" hidden="1" x14ac:dyDescent="0.25">
      <c r="A164" s="197" t="s">
        <v>493</v>
      </c>
      <c r="B164" s="470" t="s">
        <v>640</v>
      </c>
      <c r="C164" s="464" t="s">
        <v>115</v>
      </c>
      <c r="D164" s="464" t="s">
        <v>527</v>
      </c>
      <c r="E164" s="464" t="s">
        <v>324</v>
      </c>
      <c r="F164" s="465">
        <f>F165+F166</f>
        <v>0</v>
      </c>
      <c r="G164" s="465">
        <f>G165+G166</f>
        <v>0</v>
      </c>
      <c r="H164" s="465">
        <f>H165+H166</f>
        <v>0</v>
      </c>
    </row>
    <row r="165" spans="1:8" hidden="1" x14ac:dyDescent="0.25">
      <c r="A165" s="290" t="s">
        <v>495</v>
      </c>
      <c r="B165" s="470" t="s">
        <v>640</v>
      </c>
      <c r="C165" s="464" t="s">
        <v>115</v>
      </c>
      <c r="D165" s="464" t="s">
        <v>528</v>
      </c>
      <c r="E165" s="464" t="s">
        <v>496</v>
      </c>
      <c r="F165" s="465"/>
      <c r="G165" s="465"/>
      <c r="H165" s="465"/>
    </row>
    <row r="166" spans="1:8" ht="47.25" hidden="1" x14ac:dyDescent="0.25">
      <c r="A166" s="290" t="s">
        <v>497</v>
      </c>
      <c r="B166" s="470" t="s">
        <v>640</v>
      </c>
      <c r="C166" s="464" t="s">
        <v>115</v>
      </c>
      <c r="D166" s="464" t="s">
        <v>528</v>
      </c>
      <c r="E166" s="464" t="s">
        <v>498</v>
      </c>
      <c r="F166" s="465"/>
      <c r="G166" s="465"/>
      <c r="H166" s="465"/>
    </row>
    <row r="167" spans="1:8" ht="31.5" hidden="1" x14ac:dyDescent="0.25">
      <c r="A167" s="197" t="s">
        <v>336</v>
      </c>
      <c r="B167" s="470" t="s">
        <v>640</v>
      </c>
      <c r="C167" s="464" t="s">
        <v>115</v>
      </c>
      <c r="D167" s="464" t="s">
        <v>529</v>
      </c>
      <c r="E167" s="464" t="s">
        <v>325</v>
      </c>
      <c r="F167" s="465">
        <f>F168</f>
        <v>0</v>
      </c>
      <c r="G167" s="465">
        <f>G168</f>
        <v>0</v>
      </c>
      <c r="H167" s="465">
        <f>H168</f>
        <v>0</v>
      </c>
    </row>
    <row r="168" spans="1:8" ht="31.5" hidden="1" x14ac:dyDescent="0.25">
      <c r="A168" s="290" t="s">
        <v>481</v>
      </c>
      <c r="B168" s="470" t="s">
        <v>640</v>
      </c>
      <c r="C168" s="464" t="s">
        <v>115</v>
      </c>
      <c r="D168" s="464" t="s">
        <v>529</v>
      </c>
      <c r="E168" s="464" t="s">
        <v>482</v>
      </c>
      <c r="F168" s="465"/>
      <c r="G168" s="465"/>
      <c r="H168" s="465"/>
    </row>
    <row r="169" spans="1:8" hidden="1" x14ac:dyDescent="0.25">
      <c r="A169" s="197" t="s">
        <v>337</v>
      </c>
      <c r="B169" s="470" t="s">
        <v>640</v>
      </c>
      <c r="C169" s="464" t="s">
        <v>115</v>
      </c>
      <c r="D169" s="464" t="s">
        <v>529</v>
      </c>
      <c r="E169" s="464" t="s">
        <v>483</v>
      </c>
      <c r="F169" s="465">
        <f>F170+F171</f>
        <v>0</v>
      </c>
      <c r="G169" s="465">
        <f>G170+G171</f>
        <v>0</v>
      </c>
      <c r="H169" s="465">
        <f>H170+H171</f>
        <v>0</v>
      </c>
    </row>
    <row r="170" spans="1:8" hidden="1" x14ac:dyDescent="0.25">
      <c r="A170" s="290" t="s">
        <v>484</v>
      </c>
      <c r="B170" s="470" t="s">
        <v>640</v>
      </c>
      <c r="C170" s="464" t="s">
        <v>115</v>
      </c>
      <c r="D170" s="464" t="s">
        <v>529</v>
      </c>
      <c r="E170" s="464" t="s">
        <v>485</v>
      </c>
      <c r="F170" s="479"/>
      <c r="G170" s="479"/>
      <c r="H170" s="479"/>
    </row>
    <row r="171" spans="1:8" hidden="1" x14ac:dyDescent="0.25">
      <c r="A171" s="290" t="s">
        <v>273</v>
      </c>
      <c r="B171" s="470" t="s">
        <v>640</v>
      </c>
      <c r="C171" s="464" t="s">
        <v>115</v>
      </c>
      <c r="D171" s="464" t="s">
        <v>529</v>
      </c>
      <c r="E171" s="464" t="s">
        <v>486</v>
      </c>
      <c r="F171" s="479"/>
      <c r="G171" s="479"/>
      <c r="H171" s="479"/>
    </row>
    <row r="172" spans="1:8" ht="36.75" customHeight="1" x14ac:dyDescent="0.25">
      <c r="A172" s="518" t="s">
        <v>650</v>
      </c>
      <c r="B172" s="485" t="s">
        <v>640</v>
      </c>
      <c r="C172" s="466" t="s">
        <v>108</v>
      </c>
      <c r="D172" s="466" t="s">
        <v>651</v>
      </c>
      <c r="E172" s="466"/>
      <c r="F172" s="468">
        <f>F173</f>
        <v>189433</v>
      </c>
      <c r="G172" s="465">
        <f t="shared" ref="G172:H174" si="14">G173</f>
        <v>55000</v>
      </c>
      <c r="H172" s="465">
        <f t="shared" si="14"/>
        <v>55000</v>
      </c>
    </row>
    <row r="173" spans="1:8" ht="63" x14ac:dyDescent="0.25">
      <c r="A173" s="275" t="s">
        <v>618</v>
      </c>
      <c r="B173" s="480" t="s">
        <v>640</v>
      </c>
      <c r="C173" s="464" t="s">
        <v>108</v>
      </c>
      <c r="D173" s="464" t="s">
        <v>622</v>
      </c>
      <c r="E173" s="464"/>
      <c r="F173" s="465">
        <f>F174</f>
        <v>189433</v>
      </c>
      <c r="G173" s="465">
        <f t="shared" si="14"/>
        <v>55000</v>
      </c>
      <c r="H173" s="465">
        <f t="shared" si="14"/>
        <v>55000</v>
      </c>
    </row>
    <row r="174" spans="1:8" ht="31.5" x14ac:dyDescent="0.25">
      <c r="A174" s="219" t="s">
        <v>321</v>
      </c>
      <c r="B174" s="480" t="s">
        <v>640</v>
      </c>
      <c r="C174" s="464" t="s">
        <v>108</v>
      </c>
      <c r="D174" s="464" t="s">
        <v>622</v>
      </c>
      <c r="E174" s="464" t="s">
        <v>325</v>
      </c>
      <c r="F174" s="465">
        <f>F175</f>
        <v>189433</v>
      </c>
      <c r="G174" s="465">
        <f t="shared" si="14"/>
        <v>55000</v>
      </c>
      <c r="H174" s="465">
        <f t="shared" si="14"/>
        <v>55000</v>
      </c>
    </row>
    <row r="175" spans="1:8" s="115" customFormat="1" x14ac:dyDescent="0.25">
      <c r="A175" s="290" t="s">
        <v>304</v>
      </c>
      <c r="B175" s="480" t="s">
        <v>640</v>
      </c>
      <c r="C175" s="464" t="s">
        <v>108</v>
      </c>
      <c r="D175" s="464" t="s">
        <v>622</v>
      </c>
      <c r="E175" s="464" t="s">
        <v>482</v>
      </c>
      <c r="F175" s="465">
        <v>189433</v>
      </c>
      <c r="G175" s="465">
        <v>55000</v>
      </c>
      <c r="H175" s="465">
        <v>55000</v>
      </c>
    </row>
    <row r="176" spans="1:8" s="115" customFormat="1" ht="25.5" customHeight="1" x14ac:dyDescent="0.25">
      <c r="A176" s="249" t="s">
        <v>114</v>
      </c>
      <c r="B176" s="470" t="s">
        <v>640</v>
      </c>
      <c r="C176" s="466" t="s">
        <v>115</v>
      </c>
      <c r="D176" s="464"/>
      <c r="E176" s="464"/>
      <c r="F176" s="468">
        <f>F177+F222</f>
        <v>431631</v>
      </c>
      <c r="G176" s="468">
        <f>G177</f>
        <v>75514</v>
      </c>
      <c r="H176" s="468">
        <f>H177</f>
        <v>75514</v>
      </c>
    </row>
    <row r="177" spans="1:8" s="105" customFormat="1" ht="34.5" customHeight="1" x14ac:dyDescent="0.25">
      <c r="A177" s="434" t="s">
        <v>515</v>
      </c>
      <c r="B177" s="470" t="s">
        <v>640</v>
      </c>
      <c r="C177" s="466" t="s">
        <v>115</v>
      </c>
      <c r="D177" s="466" t="s">
        <v>374</v>
      </c>
      <c r="E177" s="466"/>
      <c r="F177" s="468">
        <f>F187+F213</f>
        <v>128600</v>
      </c>
      <c r="G177" s="468">
        <f>G187+G213</f>
        <v>75514</v>
      </c>
      <c r="H177" s="468">
        <f>H187+H213</f>
        <v>75514</v>
      </c>
    </row>
    <row r="178" spans="1:8" s="105" customFormat="1" ht="31.5" hidden="1" x14ac:dyDescent="0.25">
      <c r="A178" s="437" t="s">
        <v>375</v>
      </c>
      <c r="B178" s="470" t="s">
        <v>640</v>
      </c>
      <c r="C178" s="466" t="s">
        <v>379</v>
      </c>
      <c r="D178" s="466" t="s">
        <v>376</v>
      </c>
      <c r="E178" s="466"/>
      <c r="F178" s="468">
        <f>F181</f>
        <v>0</v>
      </c>
      <c r="G178" s="468">
        <f>G181</f>
        <v>0</v>
      </c>
      <c r="H178" s="468">
        <f>H181</f>
        <v>0</v>
      </c>
    </row>
    <row r="179" spans="1:8" ht="94.5" hidden="1" x14ac:dyDescent="0.25">
      <c r="A179" s="375" t="s">
        <v>516</v>
      </c>
      <c r="B179" s="470" t="s">
        <v>640</v>
      </c>
      <c r="C179" s="464" t="s">
        <v>379</v>
      </c>
      <c r="D179" s="464" t="s">
        <v>517</v>
      </c>
      <c r="E179" s="464"/>
      <c r="F179" s="465">
        <f>F180</f>
        <v>0</v>
      </c>
      <c r="G179" s="465">
        <f t="shared" ref="G179:H181" si="15">G180</f>
        <v>0</v>
      </c>
      <c r="H179" s="465">
        <f t="shared" si="15"/>
        <v>0</v>
      </c>
    </row>
    <row r="180" spans="1:8" ht="63" hidden="1" x14ac:dyDescent="0.25">
      <c r="A180" s="275" t="s">
        <v>343</v>
      </c>
      <c r="B180" s="470" t="s">
        <v>640</v>
      </c>
      <c r="C180" s="464" t="s">
        <v>379</v>
      </c>
      <c r="D180" s="464" t="s">
        <v>377</v>
      </c>
      <c r="E180" s="464"/>
      <c r="F180" s="465">
        <f>F181</f>
        <v>0</v>
      </c>
      <c r="G180" s="465">
        <f t="shared" si="15"/>
        <v>0</v>
      </c>
      <c r="H180" s="465">
        <f t="shared" si="15"/>
        <v>0</v>
      </c>
    </row>
    <row r="181" spans="1:8" ht="31.5" hidden="1" x14ac:dyDescent="0.25">
      <c r="A181" s="197" t="s">
        <v>336</v>
      </c>
      <c r="B181" s="470" t="s">
        <v>640</v>
      </c>
      <c r="C181" s="464" t="s">
        <v>379</v>
      </c>
      <c r="D181" s="464" t="s">
        <v>377</v>
      </c>
      <c r="E181" s="464" t="s">
        <v>325</v>
      </c>
      <c r="F181" s="465">
        <f>F182</f>
        <v>0</v>
      </c>
      <c r="G181" s="465">
        <f t="shared" si="15"/>
        <v>0</v>
      </c>
      <c r="H181" s="465">
        <f t="shared" si="15"/>
        <v>0</v>
      </c>
    </row>
    <row r="182" spans="1:8" ht="31.5" hidden="1" x14ac:dyDescent="0.25">
      <c r="A182" s="290" t="s">
        <v>518</v>
      </c>
      <c r="B182" s="470" t="s">
        <v>640</v>
      </c>
      <c r="C182" s="464" t="s">
        <v>379</v>
      </c>
      <c r="D182" s="464" t="s">
        <v>377</v>
      </c>
      <c r="E182" s="464" t="s">
        <v>519</v>
      </c>
      <c r="F182" s="465"/>
      <c r="G182" s="465"/>
      <c r="H182" s="465"/>
    </row>
    <row r="183" spans="1:8" ht="31.5" hidden="1" x14ac:dyDescent="0.25">
      <c r="A183" s="437" t="s">
        <v>520</v>
      </c>
      <c r="B183" s="470" t="s">
        <v>640</v>
      </c>
      <c r="C183" s="466" t="s">
        <v>115</v>
      </c>
      <c r="D183" s="466" t="s">
        <v>521</v>
      </c>
      <c r="E183" s="466"/>
      <c r="F183" s="468" t="e">
        <f>F186</f>
        <v>#REF!</v>
      </c>
      <c r="G183" s="468" t="e">
        <f>G186</f>
        <v>#REF!</v>
      </c>
      <c r="H183" s="468" t="e">
        <f>H186</f>
        <v>#REF!</v>
      </c>
    </row>
    <row r="184" spans="1:8" ht="31.5" hidden="1" x14ac:dyDescent="0.25">
      <c r="A184" s="375" t="s">
        <v>522</v>
      </c>
      <c r="B184" s="470" t="s">
        <v>640</v>
      </c>
      <c r="C184" s="464" t="s">
        <v>115</v>
      </c>
      <c r="D184" s="464" t="s">
        <v>523</v>
      </c>
      <c r="E184" s="464"/>
      <c r="F184" s="465" t="e">
        <f t="shared" ref="F184:H185" si="16">F185</f>
        <v>#REF!</v>
      </c>
      <c r="G184" s="465" t="e">
        <f t="shared" si="16"/>
        <v>#REF!</v>
      </c>
      <c r="H184" s="465" t="e">
        <f t="shared" si="16"/>
        <v>#REF!</v>
      </c>
    </row>
    <row r="185" spans="1:8" ht="63" hidden="1" x14ac:dyDescent="0.25">
      <c r="A185" s="275" t="s">
        <v>343</v>
      </c>
      <c r="B185" s="470" t="s">
        <v>640</v>
      </c>
      <c r="C185" s="464" t="s">
        <v>115</v>
      </c>
      <c r="D185" s="464" t="s">
        <v>524</v>
      </c>
      <c r="E185" s="464"/>
      <c r="F185" s="465" t="e">
        <f t="shared" si="16"/>
        <v>#REF!</v>
      </c>
      <c r="G185" s="465" t="e">
        <f t="shared" si="16"/>
        <v>#REF!</v>
      </c>
      <c r="H185" s="465" t="e">
        <f t="shared" si="16"/>
        <v>#REF!</v>
      </c>
    </row>
    <row r="186" spans="1:8" ht="31.5" hidden="1" x14ac:dyDescent="0.25">
      <c r="A186" s="197" t="s">
        <v>336</v>
      </c>
      <c r="B186" s="470" t="s">
        <v>640</v>
      </c>
      <c r="C186" s="464" t="s">
        <v>115</v>
      </c>
      <c r="D186" s="464" t="s">
        <v>524</v>
      </c>
      <c r="E186" s="464" t="s">
        <v>325</v>
      </c>
      <c r="F186" s="465" t="e">
        <f>#REF!</f>
        <v>#REF!</v>
      </c>
      <c r="G186" s="465" t="e">
        <f>#REF!</f>
        <v>#REF!</v>
      </c>
      <c r="H186" s="465" t="e">
        <f>#REF!</f>
        <v>#REF!</v>
      </c>
    </row>
    <row r="187" spans="1:8" x14ac:dyDescent="0.25">
      <c r="A187" s="437" t="s">
        <v>556</v>
      </c>
      <c r="B187" s="470" t="s">
        <v>640</v>
      </c>
      <c r="C187" s="466" t="s">
        <v>115</v>
      </c>
      <c r="D187" s="466" t="s">
        <v>381</v>
      </c>
      <c r="E187" s="466"/>
      <c r="F187" s="468">
        <f>F197+F205</f>
        <v>92600</v>
      </c>
      <c r="G187" s="468">
        <f>G197+G201+G205+G209</f>
        <v>66000</v>
      </c>
      <c r="H187" s="468">
        <f>H197+H201+H205+H209</f>
        <v>66000</v>
      </c>
    </row>
    <row r="188" spans="1:8" ht="31.5" hidden="1" x14ac:dyDescent="0.25">
      <c r="A188" s="197" t="s">
        <v>525</v>
      </c>
      <c r="B188" s="470" t="s">
        <v>640</v>
      </c>
      <c r="C188" s="464" t="s">
        <v>115</v>
      </c>
      <c r="D188" s="464" t="s">
        <v>526</v>
      </c>
      <c r="E188" s="464"/>
      <c r="F188" s="465">
        <f>F189+F192+F194</f>
        <v>0</v>
      </c>
      <c r="G188" s="465">
        <f>G189+G192+G194</f>
        <v>0</v>
      </c>
      <c r="H188" s="465">
        <f>H189+H192+H194</f>
        <v>0</v>
      </c>
    </row>
    <row r="189" spans="1:8" ht="31.5" hidden="1" x14ac:dyDescent="0.25">
      <c r="A189" s="197" t="s">
        <v>493</v>
      </c>
      <c r="B189" s="470" t="s">
        <v>640</v>
      </c>
      <c r="C189" s="464" t="s">
        <v>115</v>
      </c>
      <c r="D189" s="464" t="s">
        <v>527</v>
      </c>
      <c r="E189" s="464" t="s">
        <v>324</v>
      </c>
      <c r="F189" s="465">
        <f>F190+F191</f>
        <v>0</v>
      </c>
      <c r="G189" s="465">
        <f>G190+G191</f>
        <v>0</v>
      </c>
      <c r="H189" s="465">
        <f>H190+H191</f>
        <v>0</v>
      </c>
    </row>
    <row r="190" spans="1:8" hidden="1" x14ac:dyDescent="0.25">
      <c r="A190" s="290" t="s">
        <v>495</v>
      </c>
      <c r="B190" s="470" t="s">
        <v>640</v>
      </c>
      <c r="C190" s="464" t="s">
        <v>115</v>
      </c>
      <c r="D190" s="464" t="s">
        <v>528</v>
      </c>
      <c r="E190" s="464" t="s">
        <v>496</v>
      </c>
      <c r="F190" s="465"/>
      <c r="G190" s="465"/>
      <c r="H190" s="465"/>
    </row>
    <row r="191" spans="1:8" ht="47.25" hidden="1" x14ac:dyDescent="0.25">
      <c r="A191" s="290" t="s">
        <v>497</v>
      </c>
      <c r="B191" s="470" t="s">
        <v>640</v>
      </c>
      <c r="C191" s="464" t="s">
        <v>115</v>
      </c>
      <c r="D191" s="464" t="s">
        <v>528</v>
      </c>
      <c r="E191" s="464" t="s">
        <v>498</v>
      </c>
      <c r="F191" s="465"/>
      <c r="G191" s="465"/>
      <c r="H191" s="465"/>
    </row>
    <row r="192" spans="1:8" ht="31.5" hidden="1" x14ac:dyDescent="0.25">
      <c r="A192" s="197" t="s">
        <v>336</v>
      </c>
      <c r="B192" s="470" t="s">
        <v>640</v>
      </c>
      <c r="C192" s="464" t="s">
        <v>115</v>
      </c>
      <c r="D192" s="464" t="s">
        <v>529</v>
      </c>
      <c r="E192" s="464" t="s">
        <v>325</v>
      </c>
      <c r="F192" s="465">
        <f>F193</f>
        <v>0</v>
      </c>
      <c r="G192" s="465">
        <f>G193</f>
        <v>0</v>
      </c>
      <c r="H192" s="465">
        <f>H193</f>
        <v>0</v>
      </c>
    </row>
    <row r="193" spans="1:8" ht="31.5" hidden="1" x14ac:dyDescent="0.25">
      <c r="A193" s="290" t="s">
        <v>481</v>
      </c>
      <c r="B193" s="470" t="s">
        <v>640</v>
      </c>
      <c r="C193" s="464" t="s">
        <v>115</v>
      </c>
      <c r="D193" s="464" t="s">
        <v>529</v>
      </c>
      <c r="E193" s="464" t="s">
        <v>482</v>
      </c>
      <c r="F193" s="465"/>
      <c r="G193" s="465"/>
      <c r="H193" s="465"/>
    </row>
    <row r="194" spans="1:8" hidden="1" x14ac:dyDescent="0.25">
      <c r="A194" s="197" t="s">
        <v>337</v>
      </c>
      <c r="B194" s="470" t="s">
        <v>640</v>
      </c>
      <c r="C194" s="464" t="s">
        <v>115</v>
      </c>
      <c r="D194" s="464" t="s">
        <v>529</v>
      </c>
      <c r="E194" s="464" t="s">
        <v>483</v>
      </c>
      <c r="F194" s="465">
        <f>F195+F196</f>
        <v>0</v>
      </c>
      <c r="G194" s="465">
        <f>G195+G196</f>
        <v>0</v>
      </c>
      <c r="H194" s="465">
        <f>H195+H196</f>
        <v>0</v>
      </c>
    </row>
    <row r="195" spans="1:8" hidden="1" x14ac:dyDescent="0.25">
      <c r="A195" s="290" t="s">
        <v>484</v>
      </c>
      <c r="B195" s="470" t="s">
        <v>640</v>
      </c>
      <c r="C195" s="464" t="s">
        <v>115</v>
      </c>
      <c r="D195" s="464" t="s">
        <v>529</v>
      </c>
      <c r="E195" s="464" t="s">
        <v>485</v>
      </c>
      <c r="F195" s="479"/>
      <c r="G195" s="479"/>
      <c r="H195" s="479"/>
    </row>
    <row r="196" spans="1:8" hidden="1" x14ac:dyDescent="0.25">
      <c r="A196" s="290" t="s">
        <v>273</v>
      </c>
      <c r="B196" s="470" t="s">
        <v>640</v>
      </c>
      <c r="C196" s="464" t="s">
        <v>115</v>
      </c>
      <c r="D196" s="464" t="s">
        <v>529</v>
      </c>
      <c r="E196" s="464" t="s">
        <v>486</v>
      </c>
      <c r="F196" s="479"/>
      <c r="G196" s="479"/>
      <c r="H196" s="479"/>
    </row>
    <row r="197" spans="1:8" ht="31.5" x14ac:dyDescent="0.25">
      <c r="A197" s="422" t="s">
        <v>557</v>
      </c>
      <c r="B197" s="485" t="s">
        <v>640</v>
      </c>
      <c r="C197" s="466" t="s">
        <v>115</v>
      </c>
      <c r="D197" s="466" t="s">
        <v>526</v>
      </c>
      <c r="E197" s="466"/>
      <c r="F197" s="468">
        <f>F198</f>
        <v>80600</v>
      </c>
      <c r="G197" s="465">
        <f t="shared" ref="G197:H199" si="17">G198</f>
        <v>55000</v>
      </c>
      <c r="H197" s="465">
        <f t="shared" si="17"/>
        <v>55000</v>
      </c>
    </row>
    <row r="198" spans="1:8" ht="63" x14ac:dyDescent="0.25">
      <c r="A198" s="275" t="s">
        <v>618</v>
      </c>
      <c r="B198" s="480" t="s">
        <v>640</v>
      </c>
      <c r="C198" s="466" t="s">
        <v>115</v>
      </c>
      <c r="D198" s="464" t="s">
        <v>445</v>
      </c>
      <c r="E198" s="464"/>
      <c r="F198" s="465">
        <f>F199</f>
        <v>80600</v>
      </c>
      <c r="G198" s="465">
        <f t="shared" si="17"/>
        <v>55000</v>
      </c>
      <c r="H198" s="465">
        <f t="shared" si="17"/>
        <v>55000</v>
      </c>
    </row>
    <row r="199" spans="1:8" ht="31.5" x14ac:dyDescent="0.25">
      <c r="A199" s="219" t="s">
        <v>321</v>
      </c>
      <c r="B199" s="480" t="s">
        <v>640</v>
      </c>
      <c r="C199" s="466" t="s">
        <v>115</v>
      </c>
      <c r="D199" s="464" t="s">
        <v>445</v>
      </c>
      <c r="E199" s="464" t="s">
        <v>325</v>
      </c>
      <c r="F199" s="465">
        <f>F200</f>
        <v>80600</v>
      </c>
      <c r="G199" s="465">
        <f t="shared" si="17"/>
        <v>55000</v>
      </c>
      <c r="H199" s="465">
        <f t="shared" si="17"/>
        <v>55000</v>
      </c>
    </row>
    <row r="200" spans="1:8" s="115" customFormat="1" x14ac:dyDescent="0.25">
      <c r="A200" s="290" t="s">
        <v>304</v>
      </c>
      <c r="B200" s="480" t="s">
        <v>640</v>
      </c>
      <c r="C200" s="466" t="s">
        <v>115</v>
      </c>
      <c r="D200" s="464" t="s">
        <v>445</v>
      </c>
      <c r="E200" s="464" t="s">
        <v>482</v>
      </c>
      <c r="F200" s="465">
        <v>80600</v>
      </c>
      <c r="G200" s="465">
        <v>55000</v>
      </c>
      <c r="H200" s="465">
        <v>55000</v>
      </c>
    </row>
    <row r="201" spans="1:8" ht="31.5" hidden="1" x14ac:dyDescent="0.25">
      <c r="A201" s="423" t="s">
        <v>593</v>
      </c>
      <c r="B201" s="480" t="s">
        <v>640</v>
      </c>
      <c r="C201" s="466" t="s">
        <v>115</v>
      </c>
      <c r="D201" s="464" t="s">
        <v>558</v>
      </c>
      <c r="E201" s="464"/>
      <c r="F201" s="465">
        <f>F202</f>
        <v>0</v>
      </c>
      <c r="G201" s="465">
        <f t="shared" ref="G201:H203" si="18">G202</f>
        <v>9000</v>
      </c>
      <c r="H201" s="465">
        <f t="shared" si="18"/>
        <v>9000</v>
      </c>
    </row>
    <row r="202" spans="1:8" ht="63" hidden="1" x14ac:dyDescent="0.25">
      <c r="A202" s="275" t="s">
        <v>441</v>
      </c>
      <c r="B202" s="480" t="s">
        <v>640</v>
      </c>
      <c r="C202" s="466" t="s">
        <v>115</v>
      </c>
      <c r="D202" s="464" t="s">
        <v>449</v>
      </c>
      <c r="E202" s="464"/>
      <c r="F202" s="465">
        <f>F203</f>
        <v>0</v>
      </c>
      <c r="G202" s="465">
        <f t="shared" si="18"/>
        <v>9000</v>
      </c>
      <c r="H202" s="465">
        <f t="shared" si="18"/>
        <v>9000</v>
      </c>
    </row>
    <row r="203" spans="1:8" ht="31.5" hidden="1" x14ac:dyDescent="0.25">
      <c r="A203" s="197" t="s">
        <v>336</v>
      </c>
      <c r="B203" s="480" t="s">
        <v>640</v>
      </c>
      <c r="C203" s="466" t="s">
        <v>115</v>
      </c>
      <c r="D203" s="464" t="s">
        <v>449</v>
      </c>
      <c r="E203" s="464" t="s">
        <v>325</v>
      </c>
      <c r="F203" s="465">
        <f>F204</f>
        <v>0</v>
      </c>
      <c r="G203" s="465">
        <f t="shared" si="18"/>
        <v>9000</v>
      </c>
      <c r="H203" s="465">
        <f t="shared" si="18"/>
        <v>9000</v>
      </c>
    </row>
    <row r="204" spans="1:8" s="115" customFormat="1" hidden="1" x14ac:dyDescent="0.25">
      <c r="A204" s="290" t="s">
        <v>304</v>
      </c>
      <c r="B204" s="480" t="s">
        <v>640</v>
      </c>
      <c r="C204" s="466" t="s">
        <v>115</v>
      </c>
      <c r="D204" s="464" t="s">
        <v>449</v>
      </c>
      <c r="E204" s="464" t="s">
        <v>482</v>
      </c>
      <c r="F204" s="465">
        <v>0</v>
      </c>
      <c r="G204" s="465">
        <v>9000</v>
      </c>
      <c r="H204" s="465">
        <v>9000</v>
      </c>
    </row>
    <row r="205" spans="1:8" ht="31.5" x14ac:dyDescent="0.25">
      <c r="A205" s="252" t="s">
        <v>652</v>
      </c>
      <c r="B205" s="485" t="s">
        <v>640</v>
      </c>
      <c r="C205" s="466" t="s">
        <v>115</v>
      </c>
      <c r="D205" s="466" t="s">
        <v>559</v>
      </c>
      <c r="E205" s="466"/>
      <c r="F205" s="468">
        <f>F206</f>
        <v>12000</v>
      </c>
      <c r="G205" s="465">
        <f t="shared" ref="G205:H207" si="19">G206</f>
        <v>1000</v>
      </c>
      <c r="H205" s="465">
        <f t="shared" si="19"/>
        <v>1000</v>
      </c>
    </row>
    <row r="206" spans="1:8" ht="63" x14ac:dyDescent="0.25">
      <c r="A206" s="275" t="s">
        <v>618</v>
      </c>
      <c r="B206" s="480" t="s">
        <v>640</v>
      </c>
      <c r="C206" s="466" t="s">
        <v>115</v>
      </c>
      <c r="D206" s="464" t="s">
        <v>447</v>
      </c>
      <c r="E206" s="464"/>
      <c r="F206" s="465">
        <f>F207</f>
        <v>12000</v>
      </c>
      <c r="G206" s="465">
        <f t="shared" si="19"/>
        <v>1000</v>
      </c>
      <c r="H206" s="465">
        <f t="shared" si="19"/>
        <v>1000</v>
      </c>
    </row>
    <row r="207" spans="1:8" ht="31.5" x14ac:dyDescent="0.25">
      <c r="A207" s="219" t="s">
        <v>321</v>
      </c>
      <c r="B207" s="480" t="s">
        <v>640</v>
      </c>
      <c r="C207" s="466" t="s">
        <v>115</v>
      </c>
      <c r="D207" s="464" t="s">
        <v>447</v>
      </c>
      <c r="E207" s="464" t="s">
        <v>325</v>
      </c>
      <c r="F207" s="465">
        <f>F208</f>
        <v>12000</v>
      </c>
      <c r="G207" s="465">
        <f t="shared" si="19"/>
        <v>1000</v>
      </c>
      <c r="H207" s="465">
        <f t="shared" si="19"/>
        <v>1000</v>
      </c>
    </row>
    <row r="208" spans="1:8" s="115" customFormat="1" x14ac:dyDescent="0.25">
      <c r="A208" s="290" t="s">
        <v>304</v>
      </c>
      <c r="B208" s="480" t="s">
        <v>640</v>
      </c>
      <c r="C208" s="466" t="s">
        <v>115</v>
      </c>
      <c r="D208" s="464" t="s">
        <v>447</v>
      </c>
      <c r="E208" s="464" t="s">
        <v>482</v>
      </c>
      <c r="F208" s="465">
        <v>12000</v>
      </c>
      <c r="G208" s="465">
        <v>1000</v>
      </c>
      <c r="H208" s="465">
        <v>1000</v>
      </c>
    </row>
    <row r="209" spans="1:8" ht="31.5" hidden="1" x14ac:dyDescent="0.25">
      <c r="A209" s="423" t="s">
        <v>560</v>
      </c>
      <c r="B209" s="480" t="s">
        <v>640</v>
      </c>
      <c r="C209" s="466" t="s">
        <v>115</v>
      </c>
      <c r="D209" s="464" t="s">
        <v>561</v>
      </c>
      <c r="E209" s="464"/>
      <c r="F209" s="465">
        <f>F210</f>
        <v>0</v>
      </c>
      <c r="G209" s="465">
        <f t="shared" ref="G209:H211" si="20">G210</f>
        <v>1000</v>
      </c>
      <c r="H209" s="465">
        <f t="shared" si="20"/>
        <v>1000</v>
      </c>
    </row>
    <row r="210" spans="1:8" ht="63" hidden="1" x14ac:dyDescent="0.25">
      <c r="A210" s="275" t="s">
        <v>441</v>
      </c>
      <c r="B210" s="480" t="s">
        <v>640</v>
      </c>
      <c r="C210" s="466" t="s">
        <v>115</v>
      </c>
      <c r="D210" s="464" t="s">
        <v>448</v>
      </c>
      <c r="E210" s="464"/>
      <c r="F210" s="465">
        <f>F211</f>
        <v>0</v>
      </c>
      <c r="G210" s="465">
        <f t="shared" si="20"/>
        <v>1000</v>
      </c>
      <c r="H210" s="465">
        <f t="shared" si="20"/>
        <v>1000</v>
      </c>
    </row>
    <row r="211" spans="1:8" ht="31.5" hidden="1" x14ac:dyDescent="0.25">
      <c r="A211" s="197" t="s">
        <v>336</v>
      </c>
      <c r="B211" s="480" t="s">
        <v>640</v>
      </c>
      <c r="C211" s="466" t="s">
        <v>115</v>
      </c>
      <c r="D211" s="464" t="s">
        <v>448</v>
      </c>
      <c r="E211" s="464" t="s">
        <v>325</v>
      </c>
      <c r="F211" s="465">
        <f>F212</f>
        <v>0</v>
      </c>
      <c r="G211" s="465">
        <f t="shared" si="20"/>
        <v>1000</v>
      </c>
      <c r="H211" s="465">
        <f t="shared" si="20"/>
        <v>1000</v>
      </c>
    </row>
    <row r="212" spans="1:8" s="115" customFormat="1" hidden="1" x14ac:dyDescent="0.25">
      <c r="A212" s="290" t="s">
        <v>304</v>
      </c>
      <c r="B212" s="480" t="s">
        <v>640</v>
      </c>
      <c r="C212" s="466" t="s">
        <v>115</v>
      </c>
      <c r="D212" s="464" t="s">
        <v>448</v>
      </c>
      <c r="E212" s="464" t="s">
        <v>482</v>
      </c>
      <c r="F212" s="465">
        <v>0</v>
      </c>
      <c r="G212" s="465">
        <v>1000</v>
      </c>
      <c r="H212" s="465">
        <v>1000</v>
      </c>
    </row>
    <row r="213" spans="1:8" ht="47.25" x14ac:dyDescent="0.25">
      <c r="A213" s="249" t="s">
        <v>563</v>
      </c>
      <c r="B213" s="470" t="s">
        <v>640</v>
      </c>
      <c r="C213" s="466" t="s">
        <v>115</v>
      </c>
      <c r="D213" s="466" t="s">
        <v>385</v>
      </c>
      <c r="E213" s="466"/>
      <c r="F213" s="468">
        <f>F214+F218</f>
        <v>36000</v>
      </c>
      <c r="G213" s="468">
        <f>G214+G218</f>
        <v>9514</v>
      </c>
      <c r="H213" s="468">
        <f>H214+H218</f>
        <v>9514</v>
      </c>
    </row>
    <row r="214" spans="1:8" ht="31.5" hidden="1" x14ac:dyDescent="0.25">
      <c r="A214" s="250" t="s">
        <v>562</v>
      </c>
      <c r="B214" s="480" t="s">
        <v>640</v>
      </c>
      <c r="C214" s="464" t="s">
        <v>115</v>
      </c>
      <c r="D214" s="464" t="s">
        <v>530</v>
      </c>
      <c r="E214" s="464"/>
      <c r="F214" s="465">
        <f>F215</f>
        <v>0</v>
      </c>
      <c r="G214" s="465">
        <f t="shared" ref="G214:H216" si="21">G215</f>
        <v>7198</v>
      </c>
      <c r="H214" s="465">
        <f t="shared" si="21"/>
        <v>7198</v>
      </c>
    </row>
    <row r="215" spans="1:8" ht="63" hidden="1" x14ac:dyDescent="0.25">
      <c r="A215" s="275" t="s">
        <v>441</v>
      </c>
      <c r="B215" s="480" t="s">
        <v>640</v>
      </c>
      <c r="C215" s="464" t="s">
        <v>115</v>
      </c>
      <c r="D215" s="464" t="s">
        <v>386</v>
      </c>
      <c r="E215" s="464"/>
      <c r="F215" s="465">
        <f>F216</f>
        <v>0</v>
      </c>
      <c r="G215" s="465">
        <f t="shared" si="21"/>
        <v>7198</v>
      </c>
      <c r="H215" s="465">
        <f t="shared" si="21"/>
        <v>7198</v>
      </c>
    </row>
    <row r="216" spans="1:8" ht="31.5" hidden="1" x14ac:dyDescent="0.25">
      <c r="A216" s="197" t="s">
        <v>336</v>
      </c>
      <c r="B216" s="480" t="s">
        <v>640</v>
      </c>
      <c r="C216" s="464" t="s">
        <v>115</v>
      </c>
      <c r="D216" s="464" t="s">
        <v>386</v>
      </c>
      <c r="E216" s="464" t="s">
        <v>325</v>
      </c>
      <c r="F216" s="465">
        <f>F217</f>
        <v>0</v>
      </c>
      <c r="G216" s="465">
        <f t="shared" si="21"/>
        <v>7198</v>
      </c>
      <c r="H216" s="465">
        <f t="shared" si="21"/>
        <v>7198</v>
      </c>
    </row>
    <row r="217" spans="1:8" hidden="1" x14ac:dyDescent="0.25">
      <c r="A217" s="290" t="s">
        <v>304</v>
      </c>
      <c r="B217" s="480" t="s">
        <v>640</v>
      </c>
      <c r="C217" s="464" t="s">
        <v>115</v>
      </c>
      <c r="D217" s="464" t="s">
        <v>386</v>
      </c>
      <c r="E217" s="464" t="s">
        <v>482</v>
      </c>
      <c r="F217" s="465">
        <v>0</v>
      </c>
      <c r="G217" s="465">
        <v>7198</v>
      </c>
      <c r="H217" s="465">
        <v>7198</v>
      </c>
    </row>
    <row r="218" spans="1:8" ht="47.25" x14ac:dyDescent="0.25">
      <c r="A218" s="249" t="s">
        <v>653</v>
      </c>
      <c r="B218" s="485" t="s">
        <v>640</v>
      </c>
      <c r="C218" s="466" t="s">
        <v>115</v>
      </c>
      <c r="D218" s="466" t="s">
        <v>564</v>
      </c>
      <c r="E218" s="466"/>
      <c r="F218" s="468">
        <f>F219</f>
        <v>36000</v>
      </c>
      <c r="G218" s="465">
        <f t="shared" ref="G218:H220" si="22">G219</f>
        <v>2316</v>
      </c>
      <c r="H218" s="465">
        <f t="shared" si="22"/>
        <v>2316</v>
      </c>
    </row>
    <row r="219" spans="1:8" ht="63" x14ac:dyDescent="0.25">
      <c r="A219" s="275" t="s">
        <v>618</v>
      </c>
      <c r="B219" s="480" t="s">
        <v>640</v>
      </c>
      <c r="C219" s="464" t="s">
        <v>115</v>
      </c>
      <c r="D219" s="464" t="s">
        <v>451</v>
      </c>
      <c r="E219" s="464"/>
      <c r="F219" s="465">
        <f>F220</f>
        <v>36000</v>
      </c>
      <c r="G219" s="465">
        <f t="shared" si="22"/>
        <v>2316</v>
      </c>
      <c r="H219" s="465">
        <f t="shared" si="22"/>
        <v>2316</v>
      </c>
    </row>
    <row r="220" spans="1:8" ht="31.5" x14ac:dyDescent="0.25">
      <c r="A220" s="219" t="s">
        <v>321</v>
      </c>
      <c r="B220" s="480" t="s">
        <v>640</v>
      </c>
      <c r="C220" s="464" t="s">
        <v>115</v>
      </c>
      <c r="D220" s="464" t="s">
        <v>451</v>
      </c>
      <c r="E220" s="464" t="s">
        <v>325</v>
      </c>
      <c r="F220" s="465">
        <f>F221</f>
        <v>36000</v>
      </c>
      <c r="G220" s="465">
        <f t="shared" si="22"/>
        <v>2316</v>
      </c>
      <c r="H220" s="465">
        <f t="shared" si="22"/>
        <v>2316</v>
      </c>
    </row>
    <row r="221" spans="1:8" x14ac:dyDescent="0.25">
      <c r="A221" s="290" t="s">
        <v>304</v>
      </c>
      <c r="B221" s="480" t="s">
        <v>640</v>
      </c>
      <c r="C221" s="464" t="s">
        <v>115</v>
      </c>
      <c r="D221" s="464" t="s">
        <v>451</v>
      </c>
      <c r="E221" s="464" t="s">
        <v>482</v>
      </c>
      <c r="F221" s="465">
        <v>36000</v>
      </c>
      <c r="G221" s="465">
        <v>2316</v>
      </c>
      <c r="H221" s="465">
        <v>2316</v>
      </c>
    </row>
    <row r="222" spans="1:8" ht="47.25" x14ac:dyDescent="0.25">
      <c r="A222" s="483" t="s">
        <v>317</v>
      </c>
      <c r="B222" s="470" t="s">
        <v>640</v>
      </c>
      <c r="C222" s="484" t="s">
        <v>115</v>
      </c>
      <c r="D222" s="484" t="s">
        <v>590</v>
      </c>
      <c r="E222" s="464"/>
      <c r="F222" s="487">
        <f>F223</f>
        <v>303031</v>
      </c>
      <c r="G222" s="465"/>
      <c r="H222" s="465"/>
    </row>
    <row r="223" spans="1:8" ht="47.25" customHeight="1" x14ac:dyDescent="0.25">
      <c r="A223" s="483" t="s">
        <v>318</v>
      </c>
      <c r="B223" s="470" t="s">
        <v>640</v>
      </c>
      <c r="C223" s="484" t="s">
        <v>115</v>
      </c>
      <c r="D223" s="484" t="s">
        <v>589</v>
      </c>
      <c r="E223" s="464"/>
      <c r="F223" s="487">
        <f>F224</f>
        <v>303031</v>
      </c>
      <c r="G223" s="465"/>
      <c r="H223" s="465"/>
    </row>
    <row r="224" spans="1:8" ht="39.75" customHeight="1" x14ac:dyDescent="0.25">
      <c r="A224" s="290" t="s">
        <v>531</v>
      </c>
      <c r="B224" s="480" t="s">
        <v>640</v>
      </c>
      <c r="C224" s="464" t="s">
        <v>115</v>
      </c>
      <c r="D224" s="464" t="s">
        <v>320</v>
      </c>
      <c r="E224" s="464"/>
      <c r="F224" s="465">
        <f>F225</f>
        <v>303031</v>
      </c>
      <c r="G224" s="468">
        <f>G225</f>
        <v>34000</v>
      </c>
      <c r="H224" s="468">
        <f>H225</f>
        <v>34000</v>
      </c>
    </row>
    <row r="225" spans="1:8" ht="30.75" customHeight="1" x14ac:dyDescent="0.25">
      <c r="A225" s="290" t="s">
        <v>321</v>
      </c>
      <c r="B225" s="480" t="s">
        <v>640</v>
      </c>
      <c r="C225" s="464" t="s">
        <v>115</v>
      </c>
      <c r="D225" s="464" t="s">
        <v>320</v>
      </c>
      <c r="E225" s="464" t="s">
        <v>325</v>
      </c>
      <c r="F225" s="465">
        <f>F226</f>
        <v>303031</v>
      </c>
      <c r="G225" s="468">
        <f>G227</f>
        <v>34000</v>
      </c>
      <c r="H225" s="468">
        <f>H227</f>
        <v>34000</v>
      </c>
    </row>
    <row r="226" spans="1:8" ht="24" customHeight="1" x14ac:dyDescent="0.25">
      <c r="A226" s="290" t="s">
        <v>304</v>
      </c>
      <c r="B226" s="480" t="s">
        <v>640</v>
      </c>
      <c r="C226" s="464" t="s">
        <v>115</v>
      </c>
      <c r="D226" s="464" t="s">
        <v>320</v>
      </c>
      <c r="E226" s="464" t="s">
        <v>482</v>
      </c>
      <c r="F226" s="465">
        <v>303031</v>
      </c>
      <c r="G226" s="465">
        <v>2316</v>
      </c>
      <c r="H226" s="465">
        <v>2316</v>
      </c>
    </row>
    <row r="227" spans="1:8" ht="19.5" customHeight="1" x14ac:dyDescent="0.25">
      <c r="A227" s="252" t="s">
        <v>313</v>
      </c>
      <c r="B227" s="470" t="s">
        <v>640</v>
      </c>
      <c r="C227" s="466" t="s">
        <v>286</v>
      </c>
      <c r="D227" s="464"/>
      <c r="E227" s="464"/>
      <c r="F227" s="468">
        <f>F228+F241</f>
        <v>21000</v>
      </c>
      <c r="G227" s="468">
        <f>G228+G241</f>
        <v>34000</v>
      </c>
      <c r="H227" s="468">
        <f>H228+H241</f>
        <v>34000</v>
      </c>
    </row>
    <row r="228" spans="1:8" ht="38.25" customHeight="1" x14ac:dyDescent="0.25">
      <c r="A228" s="252" t="s">
        <v>315</v>
      </c>
      <c r="B228" s="470" t="s">
        <v>640</v>
      </c>
      <c r="C228" s="466" t="s">
        <v>314</v>
      </c>
      <c r="D228" s="464"/>
      <c r="E228" s="464"/>
      <c r="F228" s="468">
        <f>F229+F235</f>
        <v>10000</v>
      </c>
      <c r="G228" s="468">
        <f>G229+G235</f>
        <v>26000</v>
      </c>
      <c r="H228" s="468">
        <f>H229+H235</f>
        <v>26000</v>
      </c>
    </row>
    <row r="229" spans="1:8" ht="38.25" customHeight="1" x14ac:dyDescent="0.25">
      <c r="A229" s="252" t="s">
        <v>565</v>
      </c>
      <c r="B229" s="470" t="s">
        <v>640</v>
      </c>
      <c r="C229" s="466" t="s">
        <v>314</v>
      </c>
      <c r="D229" s="466" t="s">
        <v>329</v>
      </c>
      <c r="E229" s="464"/>
      <c r="F229" s="468">
        <f>F230</f>
        <v>5000</v>
      </c>
      <c r="G229" s="468">
        <f t="shared" ref="G229:H233" si="23">G230</f>
        <v>13000</v>
      </c>
      <c r="H229" s="468">
        <f t="shared" si="23"/>
        <v>13000</v>
      </c>
    </row>
    <row r="230" spans="1:8" ht="38.25" customHeight="1" x14ac:dyDescent="0.25">
      <c r="A230" s="252" t="s">
        <v>460</v>
      </c>
      <c r="B230" s="470" t="s">
        <v>640</v>
      </c>
      <c r="C230" s="466" t="s">
        <v>314</v>
      </c>
      <c r="D230" s="466" t="s">
        <v>461</v>
      </c>
      <c r="E230" s="464"/>
      <c r="F230" s="468">
        <f>F231</f>
        <v>5000</v>
      </c>
      <c r="G230" s="468">
        <f t="shared" si="23"/>
        <v>13000</v>
      </c>
      <c r="H230" s="468">
        <f t="shared" si="23"/>
        <v>13000</v>
      </c>
    </row>
    <row r="231" spans="1:8" ht="47.25" x14ac:dyDescent="0.25">
      <c r="A231" s="252" t="s">
        <v>568</v>
      </c>
      <c r="B231" s="485" t="s">
        <v>640</v>
      </c>
      <c r="C231" s="466" t="s">
        <v>314</v>
      </c>
      <c r="D231" s="466" t="s">
        <v>566</v>
      </c>
      <c r="E231" s="466"/>
      <c r="F231" s="468">
        <f>F232</f>
        <v>5000</v>
      </c>
      <c r="G231" s="465">
        <f t="shared" si="23"/>
        <v>13000</v>
      </c>
      <c r="H231" s="465">
        <f t="shared" si="23"/>
        <v>13000</v>
      </c>
    </row>
    <row r="232" spans="1:8" ht="63" x14ac:dyDescent="0.25">
      <c r="A232" s="275" t="s">
        <v>618</v>
      </c>
      <c r="B232" s="480" t="s">
        <v>640</v>
      </c>
      <c r="C232" s="464" t="s">
        <v>314</v>
      </c>
      <c r="D232" s="464" t="s">
        <v>462</v>
      </c>
      <c r="E232" s="464"/>
      <c r="F232" s="465">
        <f>F233</f>
        <v>5000</v>
      </c>
      <c r="G232" s="465">
        <f t="shared" si="23"/>
        <v>13000</v>
      </c>
      <c r="H232" s="465">
        <f t="shared" si="23"/>
        <v>13000</v>
      </c>
    </row>
    <row r="233" spans="1:8" ht="31.5" x14ac:dyDescent="0.25">
      <c r="A233" s="219" t="s">
        <v>321</v>
      </c>
      <c r="B233" s="480" t="s">
        <v>640</v>
      </c>
      <c r="C233" s="464" t="s">
        <v>314</v>
      </c>
      <c r="D233" s="464" t="s">
        <v>462</v>
      </c>
      <c r="E233" s="464" t="s">
        <v>325</v>
      </c>
      <c r="F233" s="465">
        <f>F234</f>
        <v>5000</v>
      </c>
      <c r="G233" s="465">
        <f t="shared" si="23"/>
        <v>13000</v>
      </c>
      <c r="H233" s="465">
        <f t="shared" si="23"/>
        <v>13000</v>
      </c>
    </row>
    <row r="234" spans="1:8" x14ac:dyDescent="0.25">
      <c r="A234" s="290" t="s">
        <v>304</v>
      </c>
      <c r="B234" s="480" t="s">
        <v>640</v>
      </c>
      <c r="C234" s="464" t="s">
        <v>314</v>
      </c>
      <c r="D234" s="464" t="s">
        <v>462</v>
      </c>
      <c r="E234" s="464" t="s">
        <v>482</v>
      </c>
      <c r="F234" s="465">
        <v>5000</v>
      </c>
      <c r="G234" s="465">
        <v>13000</v>
      </c>
      <c r="H234" s="465">
        <v>13000</v>
      </c>
    </row>
    <row r="235" spans="1:8" ht="38.25" customHeight="1" x14ac:dyDescent="0.25">
      <c r="A235" s="443" t="s">
        <v>567</v>
      </c>
      <c r="B235" s="470" t="s">
        <v>640</v>
      </c>
      <c r="C235" s="466" t="s">
        <v>314</v>
      </c>
      <c r="D235" s="466" t="s">
        <v>388</v>
      </c>
      <c r="E235" s="464"/>
      <c r="F235" s="468">
        <f>F236</f>
        <v>5000</v>
      </c>
      <c r="G235" s="468">
        <f t="shared" ref="G235:H239" si="24">G236</f>
        <v>13000</v>
      </c>
      <c r="H235" s="468">
        <f t="shared" si="24"/>
        <v>13000</v>
      </c>
    </row>
    <row r="236" spans="1:8" ht="38.25" customHeight="1" x14ac:dyDescent="0.25">
      <c r="A236" s="252" t="s">
        <v>467</v>
      </c>
      <c r="B236" s="470" t="s">
        <v>640</v>
      </c>
      <c r="C236" s="466" t="s">
        <v>314</v>
      </c>
      <c r="D236" s="466" t="s">
        <v>470</v>
      </c>
      <c r="E236" s="464"/>
      <c r="F236" s="468">
        <f>F237</f>
        <v>5000</v>
      </c>
      <c r="G236" s="468">
        <f t="shared" si="24"/>
        <v>13000</v>
      </c>
      <c r="H236" s="468">
        <f t="shared" si="24"/>
        <v>13000</v>
      </c>
    </row>
    <row r="237" spans="1:8" ht="47.25" x14ac:dyDescent="0.25">
      <c r="A237" s="252" t="s">
        <v>568</v>
      </c>
      <c r="B237" s="485" t="s">
        <v>640</v>
      </c>
      <c r="C237" s="466" t="s">
        <v>314</v>
      </c>
      <c r="D237" s="466" t="s">
        <v>471</v>
      </c>
      <c r="E237" s="466"/>
      <c r="F237" s="468">
        <f>F238</f>
        <v>5000</v>
      </c>
      <c r="G237" s="465">
        <f t="shared" si="24"/>
        <v>13000</v>
      </c>
      <c r="H237" s="465">
        <f t="shared" si="24"/>
        <v>13000</v>
      </c>
    </row>
    <row r="238" spans="1:8" ht="63" x14ac:dyDescent="0.25">
      <c r="A238" s="275" t="s">
        <v>618</v>
      </c>
      <c r="B238" s="480" t="s">
        <v>640</v>
      </c>
      <c r="C238" s="464" t="s">
        <v>314</v>
      </c>
      <c r="D238" s="464" t="s">
        <v>471</v>
      </c>
      <c r="E238" s="464"/>
      <c r="F238" s="465">
        <f>F239</f>
        <v>5000</v>
      </c>
      <c r="G238" s="465">
        <f t="shared" si="24"/>
        <v>13000</v>
      </c>
      <c r="H238" s="465">
        <f t="shared" si="24"/>
        <v>13000</v>
      </c>
    </row>
    <row r="239" spans="1:8" ht="31.5" x14ac:dyDescent="0.25">
      <c r="A239" s="219" t="s">
        <v>321</v>
      </c>
      <c r="B239" s="480" t="s">
        <v>640</v>
      </c>
      <c r="C239" s="464" t="s">
        <v>314</v>
      </c>
      <c r="D239" s="464" t="s">
        <v>471</v>
      </c>
      <c r="E239" s="464" t="s">
        <v>325</v>
      </c>
      <c r="F239" s="465">
        <f>F240</f>
        <v>5000</v>
      </c>
      <c r="G239" s="465">
        <f t="shared" si="24"/>
        <v>13000</v>
      </c>
      <c r="H239" s="465">
        <f t="shared" si="24"/>
        <v>13000</v>
      </c>
    </row>
    <row r="240" spans="1:8" x14ac:dyDescent="0.25">
      <c r="A240" s="290" t="s">
        <v>304</v>
      </c>
      <c r="B240" s="480" t="s">
        <v>640</v>
      </c>
      <c r="C240" s="464" t="s">
        <v>314</v>
      </c>
      <c r="D240" s="464" t="s">
        <v>471</v>
      </c>
      <c r="E240" s="464" t="s">
        <v>482</v>
      </c>
      <c r="F240" s="465">
        <v>5000</v>
      </c>
      <c r="G240" s="465">
        <v>13000</v>
      </c>
      <c r="H240" s="465">
        <v>13000</v>
      </c>
    </row>
    <row r="241" spans="1:8" x14ac:dyDescent="0.25">
      <c r="A241" s="249" t="s">
        <v>275</v>
      </c>
      <c r="B241" s="470" t="s">
        <v>640</v>
      </c>
      <c r="C241" s="466" t="s">
        <v>285</v>
      </c>
      <c r="D241" s="464"/>
      <c r="E241" s="464"/>
      <c r="F241" s="468">
        <f>F242</f>
        <v>11000</v>
      </c>
      <c r="G241" s="468">
        <f>G242</f>
        <v>8000</v>
      </c>
      <c r="H241" s="468">
        <f>H242</f>
        <v>8000</v>
      </c>
    </row>
    <row r="242" spans="1:8" ht="31.5" x14ac:dyDescent="0.25">
      <c r="A242" s="434" t="s">
        <v>532</v>
      </c>
      <c r="B242" s="470" t="s">
        <v>640</v>
      </c>
      <c r="C242" s="466" t="s">
        <v>285</v>
      </c>
      <c r="D242" s="466" t="s">
        <v>388</v>
      </c>
      <c r="E242" s="466"/>
      <c r="F242" s="477">
        <f>F243+F252</f>
        <v>11000</v>
      </c>
      <c r="G242" s="477">
        <f>G243+G252</f>
        <v>8000</v>
      </c>
      <c r="H242" s="477">
        <f>H243+H252</f>
        <v>8000</v>
      </c>
    </row>
    <row r="243" spans="1:8" x14ac:dyDescent="0.25">
      <c r="A243" s="437" t="s">
        <v>389</v>
      </c>
      <c r="B243" s="470" t="s">
        <v>640</v>
      </c>
      <c r="C243" s="466" t="s">
        <v>285</v>
      </c>
      <c r="D243" s="466" t="s">
        <v>390</v>
      </c>
      <c r="E243" s="466"/>
      <c r="F243" s="468">
        <f>F244+F248</f>
        <v>10000</v>
      </c>
      <c r="G243" s="468">
        <f>G244+G248</f>
        <v>6000</v>
      </c>
      <c r="H243" s="468">
        <f>H244+H248</f>
        <v>6000</v>
      </c>
    </row>
    <row r="244" spans="1:8" x14ac:dyDescent="0.25">
      <c r="A244" s="251" t="s">
        <v>654</v>
      </c>
      <c r="B244" s="485" t="s">
        <v>640</v>
      </c>
      <c r="C244" s="466" t="s">
        <v>285</v>
      </c>
      <c r="D244" s="466" t="s">
        <v>533</v>
      </c>
      <c r="E244" s="466"/>
      <c r="F244" s="468">
        <f>F245</f>
        <v>10000</v>
      </c>
      <c r="G244" s="465">
        <f t="shared" ref="G244:H246" si="25">G245</f>
        <v>5000</v>
      </c>
      <c r="H244" s="465">
        <f t="shared" si="25"/>
        <v>5000</v>
      </c>
    </row>
    <row r="245" spans="1:8" ht="63" x14ac:dyDescent="0.25">
      <c r="A245" s="275" t="s">
        <v>618</v>
      </c>
      <c r="B245" s="480" t="s">
        <v>640</v>
      </c>
      <c r="C245" s="464" t="s">
        <v>285</v>
      </c>
      <c r="D245" s="464" t="s">
        <v>391</v>
      </c>
      <c r="E245" s="464"/>
      <c r="F245" s="465">
        <f>F246</f>
        <v>10000</v>
      </c>
      <c r="G245" s="465">
        <f t="shared" si="25"/>
        <v>5000</v>
      </c>
      <c r="H245" s="465">
        <f t="shared" si="25"/>
        <v>5000</v>
      </c>
    </row>
    <row r="246" spans="1:8" ht="31.5" x14ac:dyDescent="0.25">
      <c r="A246" s="219" t="s">
        <v>321</v>
      </c>
      <c r="B246" s="480" t="s">
        <v>640</v>
      </c>
      <c r="C246" s="464" t="s">
        <v>285</v>
      </c>
      <c r="D246" s="464" t="s">
        <v>391</v>
      </c>
      <c r="E246" s="464" t="s">
        <v>325</v>
      </c>
      <c r="F246" s="465">
        <f>F247</f>
        <v>10000</v>
      </c>
      <c r="G246" s="465">
        <f t="shared" si="25"/>
        <v>5000</v>
      </c>
      <c r="H246" s="465">
        <f t="shared" si="25"/>
        <v>5000</v>
      </c>
    </row>
    <row r="247" spans="1:8" x14ac:dyDescent="0.25">
      <c r="A247" s="290" t="s">
        <v>304</v>
      </c>
      <c r="B247" s="480" t="s">
        <v>640</v>
      </c>
      <c r="C247" s="464" t="s">
        <v>285</v>
      </c>
      <c r="D247" s="464" t="s">
        <v>391</v>
      </c>
      <c r="E247" s="464" t="s">
        <v>482</v>
      </c>
      <c r="F247" s="465">
        <v>10000</v>
      </c>
      <c r="G247" s="465">
        <v>5000</v>
      </c>
      <c r="H247" s="465">
        <v>5000</v>
      </c>
    </row>
    <row r="248" spans="1:8" ht="47.25" hidden="1" x14ac:dyDescent="0.25">
      <c r="A248" s="424" t="s">
        <v>569</v>
      </c>
      <c r="B248" s="480" t="s">
        <v>640</v>
      </c>
      <c r="C248" s="464" t="s">
        <v>285</v>
      </c>
      <c r="D248" s="464" t="s">
        <v>534</v>
      </c>
      <c r="E248" s="464"/>
      <c r="F248" s="465">
        <f>F249</f>
        <v>0</v>
      </c>
      <c r="G248" s="465">
        <f t="shared" ref="G248:H250" si="26">G249</f>
        <v>1000</v>
      </c>
      <c r="H248" s="465">
        <f t="shared" si="26"/>
        <v>1000</v>
      </c>
    </row>
    <row r="249" spans="1:8" ht="63" hidden="1" x14ac:dyDescent="0.25">
      <c r="A249" s="275" t="s">
        <v>441</v>
      </c>
      <c r="B249" s="480" t="s">
        <v>640</v>
      </c>
      <c r="C249" s="464" t="s">
        <v>285</v>
      </c>
      <c r="D249" s="464" t="s">
        <v>392</v>
      </c>
      <c r="E249" s="464"/>
      <c r="F249" s="465">
        <f>F250</f>
        <v>0</v>
      </c>
      <c r="G249" s="465">
        <f t="shared" si="26"/>
        <v>1000</v>
      </c>
      <c r="H249" s="465">
        <f t="shared" si="26"/>
        <v>1000</v>
      </c>
    </row>
    <row r="250" spans="1:8" ht="31.5" hidden="1" x14ac:dyDescent="0.25">
      <c r="A250" s="197" t="s">
        <v>336</v>
      </c>
      <c r="B250" s="480" t="s">
        <v>640</v>
      </c>
      <c r="C250" s="464" t="s">
        <v>285</v>
      </c>
      <c r="D250" s="464" t="s">
        <v>392</v>
      </c>
      <c r="E250" s="464" t="s">
        <v>325</v>
      </c>
      <c r="F250" s="465">
        <f>F251</f>
        <v>0</v>
      </c>
      <c r="G250" s="465">
        <f t="shared" si="26"/>
        <v>1000</v>
      </c>
      <c r="H250" s="465">
        <f t="shared" si="26"/>
        <v>1000</v>
      </c>
    </row>
    <row r="251" spans="1:8" hidden="1" x14ac:dyDescent="0.25">
      <c r="A251" s="290" t="s">
        <v>304</v>
      </c>
      <c r="B251" s="480" t="s">
        <v>640</v>
      </c>
      <c r="C251" s="464" t="s">
        <v>285</v>
      </c>
      <c r="D251" s="464" t="s">
        <v>392</v>
      </c>
      <c r="E251" s="464" t="s">
        <v>482</v>
      </c>
      <c r="F251" s="465">
        <v>0</v>
      </c>
      <c r="G251" s="465">
        <v>1000</v>
      </c>
      <c r="H251" s="465">
        <v>1000</v>
      </c>
    </row>
    <row r="252" spans="1:8" ht="63" x14ac:dyDescent="0.25">
      <c r="A252" s="249" t="s">
        <v>655</v>
      </c>
      <c r="B252" s="470" t="s">
        <v>640</v>
      </c>
      <c r="C252" s="466" t="s">
        <v>285</v>
      </c>
      <c r="D252" s="466" t="s">
        <v>468</v>
      </c>
      <c r="E252" s="466"/>
      <c r="F252" s="468">
        <f>F253</f>
        <v>1000</v>
      </c>
      <c r="G252" s="468">
        <f t="shared" ref="G252:H255" si="27">G253</f>
        <v>2000</v>
      </c>
      <c r="H252" s="468">
        <f t="shared" si="27"/>
        <v>2000</v>
      </c>
    </row>
    <row r="253" spans="1:8" ht="63" x14ac:dyDescent="0.25">
      <c r="A253" s="251" t="s">
        <v>656</v>
      </c>
      <c r="B253" s="485" t="s">
        <v>640</v>
      </c>
      <c r="C253" s="466" t="s">
        <v>285</v>
      </c>
      <c r="D253" s="466" t="s">
        <v>570</v>
      </c>
      <c r="E253" s="466"/>
      <c r="F253" s="468">
        <f>F254</f>
        <v>1000</v>
      </c>
      <c r="G253" s="465">
        <f t="shared" si="27"/>
        <v>2000</v>
      </c>
      <c r="H253" s="465">
        <f t="shared" si="27"/>
        <v>2000</v>
      </c>
    </row>
    <row r="254" spans="1:8" ht="63" x14ac:dyDescent="0.25">
      <c r="A254" s="275" t="s">
        <v>618</v>
      </c>
      <c r="B254" s="480" t="s">
        <v>640</v>
      </c>
      <c r="C254" s="464" t="s">
        <v>285</v>
      </c>
      <c r="D254" s="464" t="s">
        <v>469</v>
      </c>
      <c r="E254" s="464"/>
      <c r="F254" s="465">
        <f>F255</f>
        <v>1000</v>
      </c>
      <c r="G254" s="465">
        <f t="shared" si="27"/>
        <v>2000</v>
      </c>
      <c r="H254" s="465">
        <f t="shared" si="27"/>
        <v>2000</v>
      </c>
    </row>
    <row r="255" spans="1:8" ht="31.5" x14ac:dyDescent="0.25">
      <c r="A255" s="219" t="s">
        <v>321</v>
      </c>
      <c r="B255" s="480" t="s">
        <v>640</v>
      </c>
      <c r="C255" s="464" t="s">
        <v>285</v>
      </c>
      <c r="D255" s="464" t="s">
        <v>469</v>
      </c>
      <c r="E255" s="464" t="s">
        <v>325</v>
      </c>
      <c r="F255" s="465">
        <f>F256</f>
        <v>1000</v>
      </c>
      <c r="G255" s="465">
        <f t="shared" si="27"/>
        <v>2000</v>
      </c>
      <c r="H255" s="465">
        <f t="shared" si="27"/>
        <v>2000</v>
      </c>
    </row>
    <row r="256" spans="1:8" x14ac:dyDescent="0.25">
      <c r="A256" s="290" t="s">
        <v>304</v>
      </c>
      <c r="B256" s="480" t="s">
        <v>640</v>
      </c>
      <c r="C256" s="464" t="s">
        <v>285</v>
      </c>
      <c r="D256" s="464" t="s">
        <v>469</v>
      </c>
      <c r="E256" s="464" t="s">
        <v>482</v>
      </c>
      <c r="F256" s="465">
        <v>1000</v>
      </c>
      <c r="G256" s="465">
        <v>2000</v>
      </c>
      <c r="H256" s="465">
        <v>2000</v>
      </c>
    </row>
    <row r="257" spans="1:8" x14ac:dyDescent="0.25">
      <c r="A257" s="249" t="s">
        <v>109</v>
      </c>
      <c r="B257" s="470" t="s">
        <v>640</v>
      </c>
      <c r="C257" s="466" t="s">
        <v>110</v>
      </c>
      <c r="D257" s="464"/>
      <c r="E257" s="464"/>
      <c r="F257" s="468">
        <f t="shared" ref="F257:H258" si="28">F258</f>
        <v>1597916</v>
      </c>
      <c r="G257" s="468" t="e">
        <f t="shared" si="28"/>
        <v>#REF!</v>
      </c>
      <c r="H257" s="468" t="e">
        <f t="shared" si="28"/>
        <v>#REF!</v>
      </c>
    </row>
    <row r="258" spans="1:8" x14ac:dyDescent="0.25">
      <c r="A258" s="434" t="s">
        <v>111</v>
      </c>
      <c r="B258" s="470" t="s">
        <v>640</v>
      </c>
      <c r="C258" s="466" t="s">
        <v>112</v>
      </c>
      <c r="D258" s="464"/>
      <c r="E258" s="464"/>
      <c r="F258" s="468">
        <f t="shared" si="28"/>
        <v>1597916</v>
      </c>
      <c r="G258" s="468" t="e">
        <f t="shared" si="28"/>
        <v>#REF!</v>
      </c>
      <c r="H258" s="468" t="e">
        <f t="shared" si="28"/>
        <v>#REF!</v>
      </c>
    </row>
    <row r="259" spans="1:8" ht="31.5" x14ac:dyDescent="0.25">
      <c r="A259" s="434" t="s">
        <v>532</v>
      </c>
      <c r="B259" s="470" t="s">
        <v>640</v>
      </c>
      <c r="C259" s="466" t="s">
        <v>112</v>
      </c>
      <c r="D259" s="466" t="s">
        <v>388</v>
      </c>
      <c r="E259" s="464"/>
      <c r="F259" s="468">
        <f>F260+F272+F285</f>
        <v>1597916</v>
      </c>
      <c r="G259" s="468" t="e">
        <f>G260+G272</f>
        <v>#REF!</v>
      </c>
      <c r="H259" s="468" t="e">
        <f>H260+H272</f>
        <v>#REF!</v>
      </c>
    </row>
    <row r="260" spans="1:8" ht="31.5" x14ac:dyDescent="0.25">
      <c r="A260" s="434" t="s">
        <v>393</v>
      </c>
      <c r="B260" s="470" t="s">
        <v>640</v>
      </c>
      <c r="C260" s="466" t="s">
        <v>112</v>
      </c>
      <c r="D260" s="466" t="s">
        <v>394</v>
      </c>
      <c r="E260" s="466"/>
      <c r="F260" s="468">
        <f>F261</f>
        <v>1380163</v>
      </c>
      <c r="G260" s="468" t="e">
        <f>G261+#REF!</f>
        <v>#REF!</v>
      </c>
      <c r="H260" s="468" t="e">
        <f>H261+#REF!</f>
        <v>#REF!</v>
      </c>
    </row>
    <row r="261" spans="1:8" ht="31.5" x14ac:dyDescent="0.25">
      <c r="A261" s="512" t="s">
        <v>535</v>
      </c>
      <c r="B261" s="485" t="s">
        <v>640</v>
      </c>
      <c r="C261" s="466" t="s">
        <v>112</v>
      </c>
      <c r="D261" s="466" t="s">
        <v>536</v>
      </c>
      <c r="E261" s="466"/>
      <c r="F261" s="468">
        <f>F262+F266+F269</f>
        <v>1380163</v>
      </c>
      <c r="G261" s="465">
        <f>G262+G266+G269</f>
        <v>395014.51</v>
      </c>
      <c r="H261" s="465">
        <f>H262+H266+H269</f>
        <v>395014.51</v>
      </c>
    </row>
    <row r="262" spans="1:8" ht="31.5" x14ac:dyDescent="0.25">
      <c r="A262" s="197" t="s">
        <v>493</v>
      </c>
      <c r="B262" s="480" t="s">
        <v>640</v>
      </c>
      <c r="C262" s="464" t="s">
        <v>112</v>
      </c>
      <c r="D262" s="464" t="s">
        <v>395</v>
      </c>
      <c r="E262" s="464" t="s">
        <v>537</v>
      </c>
      <c r="F262" s="465">
        <v>722393</v>
      </c>
      <c r="G262" s="465">
        <f>G263+G264+G265</f>
        <v>369014.51</v>
      </c>
      <c r="H262" s="465">
        <f>H263+H264+H265</f>
        <v>369014.51</v>
      </c>
    </row>
    <row r="263" spans="1:8" x14ac:dyDescent="0.25">
      <c r="A263" s="290" t="s">
        <v>495</v>
      </c>
      <c r="B263" s="480" t="s">
        <v>640</v>
      </c>
      <c r="C263" s="464" t="s">
        <v>112</v>
      </c>
      <c r="D263" s="464" t="s">
        <v>395</v>
      </c>
      <c r="E263" s="464" t="s">
        <v>496</v>
      </c>
      <c r="F263" s="465">
        <v>553681</v>
      </c>
      <c r="G263" s="465">
        <v>280414.51</v>
      </c>
      <c r="H263" s="465">
        <v>280414.51</v>
      </c>
    </row>
    <row r="264" spans="1:8" ht="47.25" x14ac:dyDescent="0.25">
      <c r="A264" s="290" t="s">
        <v>125</v>
      </c>
      <c r="B264" s="480" t="s">
        <v>640</v>
      </c>
      <c r="C264" s="478" t="s">
        <v>112</v>
      </c>
      <c r="D264" s="464" t="s">
        <v>396</v>
      </c>
      <c r="E264" s="478" t="s">
        <v>571</v>
      </c>
      <c r="F264" s="479">
        <v>1500</v>
      </c>
      <c r="G264" s="479">
        <v>4000</v>
      </c>
      <c r="H264" s="479">
        <v>4000</v>
      </c>
    </row>
    <row r="265" spans="1:8" ht="47.25" x14ac:dyDescent="0.25">
      <c r="A265" s="290" t="s">
        <v>497</v>
      </c>
      <c r="B265" s="480" t="s">
        <v>640</v>
      </c>
      <c r="C265" s="464" t="s">
        <v>112</v>
      </c>
      <c r="D265" s="464" t="s">
        <v>395</v>
      </c>
      <c r="E265" s="464" t="s">
        <v>498</v>
      </c>
      <c r="F265" s="465">
        <v>167212</v>
      </c>
      <c r="G265" s="465">
        <v>84600</v>
      </c>
      <c r="H265" s="465">
        <v>84600</v>
      </c>
    </row>
    <row r="266" spans="1:8" ht="31.5" x14ac:dyDescent="0.25">
      <c r="A266" s="197" t="s">
        <v>480</v>
      </c>
      <c r="B266" s="480" t="s">
        <v>640</v>
      </c>
      <c r="C266" s="464" t="s">
        <v>112</v>
      </c>
      <c r="D266" s="464" t="s">
        <v>396</v>
      </c>
      <c r="E266" s="464" t="s">
        <v>325</v>
      </c>
      <c r="F266" s="465">
        <f>F267+F268</f>
        <v>656770</v>
      </c>
      <c r="G266" s="465">
        <f>G267</f>
        <v>25000</v>
      </c>
      <c r="H266" s="465">
        <f>H267</f>
        <v>25000</v>
      </c>
    </row>
    <row r="267" spans="1:8" x14ac:dyDescent="0.25">
      <c r="A267" s="290" t="s">
        <v>304</v>
      </c>
      <c r="B267" s="480" t="s">
        <v>640</v>
      </c>
      <c r="C267" s="464" t="s">
        <v>112</v>
      </c>
      <c r="D267" s="464" t="s">
        <v>396</v>
      </c>
      <c r="E267" s="464" t="s">
        <v>482</v>
      </c>
      <c r="F267" s="465">
        <v>113800</v>
      </c>
      <c r="G267" s="465">
        <v>25000</v>
      </c>
      <c r="H267" s="465">
        <v>25000</v>
      </c>
    </row>
    <row r="268" spans="1:8" s="150" customFormat="1" ht="24.6" customHeight="1" x14ac:dyDescent="0.25">
      <c r="A268" s="219" t="s">
        <v>644</v>
      </c>
      <c r="B268" s="480" t="s">
        <v>640</v>
      </c>
      <c r="C268" s="472" t="s">
        <v>90</v>
      </c>
      <c r="D268" s="464" t="s">
        <v>396</v>
      </c>
      <c r="E268" s="472" t="s">
        <v>643</v>
      </c>
      <c r="F268" s="473">
        <v>542970</v>
      </c>
      <c r="G268" s="473">
        <v>310600</v>
      </c>
      <c r="H268" s="473">
        <v>310600</v>
      </c>
    </row>
    <row r="269" spans="1:8" x14ac:dyDescent="0.25">
      <c r="A269" s="219" t="s">
        <v>337</v>
      </c>
      <c r="B269" s="480" t="s">
        <v>640</v>
      </c>
      <c r="C269" s="464" t="s">
        <v>112</v>
      </c>
      <c r="D269" s="464" t="s">
        <v>396</v>
      </c>
      <c r="E269" s="464" t="s">
        <v>483</v>
      </c>
      <c r="F269" s="465">
        <f>F270+F271</f>
        <v>1000</v>
      </c>
      <c r="G269" s="465">
        <f>G270+G271</f>
        <v>1000</v>
      </c>
      <c r="H269" s="465">
        <f>H270+H271</f>
        <v>1000</v>
      </c>
    </row>
    <row r="270" spans="1:8" hidden="1" x14ac:dyDescent="0.25">
      <c r="A270" s="290" t="s">
        <v>484</v>
      </c>
      <c r="B270" s="480" t="s">
        <v>640</v>
      </c>
      <c r="C270" s="464" t="s">
        <v>112</v>
      </c>
      <c r="D270" s="464" t="s">
        <v>396</v>
      </c>
      <c r="E270" s="464" t="s">
        <v>485</v>
      </c>
      <c r="F270" s="465"/>
      <c r="G270" s="465"/>
      <c r="H270" s="465"/>
    </row>
    <row r="271" spans="1:8" x14ac:dyDescent="0.25">
      <c r="A271" s="290" t="s">
        <v>273</v>
      </c>
      <c r="B271" s="480" t="s">
        <v>640</v>
      </c>
      <c r="C271" s="464" t="s">
        <v>112</v>
      </c>
      <c r="D271" s="464" t="s">
        <v>466</v>
      </c>
      <c r="E271" s="464" t="s">
        <v>486</v>
      </c>
      <c r="F271" s="465">
        <v>1000</v>
      </c>
      <c r="G271" s="465">
        <v>1000</v>
      </c>
      <c r="H271" s="465">
        <v>1000</v>
      </c>
    </row>
    <row r="272" spans="1:8" x14ac:dyDescent="0.25">
      <c r="A272" s="434" t="s">
        <v>398</v>
      </c>
      <c r="B272" s="470" t="s">
        <v>640</v>
      </c>
      <c r="C272" s="466" t="s">
        <v>112</v>
      </c>
      <c r="D272" s="466" t="s">
        <v>399</v>
      </c>
      <c r="E272" s="466"/>
      <c r="F272" s="468">
        <f>F273</f>
        <v>217753</v>
      </c>
      <c r="G272" s="468">
        <f>G273</f>
        <v>231447.62</v>
      </c>
      <c r="H272" s="468">
        <f>H273</f>
        <v>231447.62</v>
      </c>
    </row>
    <row r="273" spans="1:8" ht="31.5" x14ac:dyDescent="0.25">
      <c r="A273" s="434" t="s">
        <v>538</v>
      </c>
      <c r="B273" s="470" t="s">
        <v>640</v>
      </c>
      <c r="C273" s="466" t="s">
        <v>112</v>
      </c>
      <c r="D273" s="466" t="s">
        <v>539</v>
      </c>
      <c r="E273" s="466"/>
      <c r="F273" s="468">
        <f>F274+F277</f>
        <v>217753</v>
      </c>
      <c r="G273" s="468">
        <f>G274+G277</f>
        <v>231447.62</v>
      </c>
      <c r="H273" s="468">
        <f>H274+H277</f>
        <v>231447.62</v>
      </c>
    </row>
    <row r="274" spans="1:8" ht="31.5" x14ac:dyDescent="0.25">
      <c r="A274" s="197" t="s">
        <v>493</v>
      </c>
      <c r="B274" s="480" t="s">
        <v>640</v>
      </c>
      <c r="C274" s="464" t="s">
        <v>112</v>
      </c>
      <c r="D274" s="464" t="s">
        <v>400</v>
      </c>
      <c r="E274" s="464" t="s">
        <v>537</v>
      </c>
      <c r="F274" s="465">
        <v>217753</v>
      </c>
      <c r="G274" s="465">
        <f>G275+G276</f>
        <v>229447.62</v>
      </c>
      <c r="H274" s="465">
        <f>H275+H276</f>
        <v>229447.62</v>
      </c>
    </row>
    <row r="275" spans="1:8" x14ac:dyDescent="0.25">
      <c r="A275" s="290" t="s">
        <v>495</v>
      </c>
      <c r="B275" s="480" t="s">
        <v>640</v>
      </c>
      <c r="C275" s="464" t="s">
        <v>112</v>
      </c>
      <c r="D275" s="464" t="s">
        <v>400</v>
      </c>
      <c r="E275" s="464" t="s">
        <v>496</v>
      </c>
      <c r="F275" s="465">
        <v>166755</v>
      </c>
      <c r="G275" s="465">
        <v>176247.62</v>
      </c>
      <c r="H275" s="465">
        <v>176247.62</v>
      </c>
    </row>
    <row r="276" spans="1:8" ht="46.5" customHeight="1" x14ac:dyDescent="0.25">
      <c r="A276" s="290" t="s">
        <v>497</v>
      </c>
      <c r="B276" s="480" t="s">
        <v>640</v>
      </c>
      <c r="C276" s="464" t="s">
        <v>112</v>
      </c>
      <c r="D276" s="464" t="s">
        <v>400</v>
      </c>
      <c r="E276" s="464" t="s">
        <v>498</v>
      </c>
      <c r="F276" s="465">
        <v>50508</v>
      </c>
      <c r="G276" s="465">
        <v>53200</v>
      </c>
      <c r="H276" s="465">
        <v>53200</v>
      </c>
    </row>
    <row r="277" spans="1:8" ht="31.5" hidden="1" x14ac:dyDescent="0.25">
      <c r="A277" s="197" t="s">
        <v>480</v>
      </c>
      <c r="B277" s="480" t="s">
        <v>640</v>
      </c>
      <c r="C277" s="464" t="s">
        <v>112</v>
      </c>
      <c r="D277" s="464" t="s">
        <v>401</v>
      </c>
      <c r="E277" s="464" t="s">
        <v>325</v>
      </c>
      <c r="F277" s="465">
        <f>F278</f>
        <v>0</v>
      </c>
      <c r="G277" s="465">
        <f>G278</f>
        <v>2000</v>
      </c>
      <c r="H277" s="465">
        <f>H278</f>
        <v>2000</v>
      </c>
    </row>
    <row r="278" spans="1:8" ht="34.5" hidden="1" customHeight="1" x14ac:dyDescent="0.25">
      <c r="A278" s="290" t="s">
        <v>304</v>
      </c>
      <c r="B278" s="480" t="s">
        <v>640</v>
      </c>
      <c r="C278" s="464" t="s">
        <v>112</v>
      </c>
      <c r="D278" s="464" t="s">
        <v>401</v>
      </c>
      <c r="E278" s="464" t="s">
        <v>482</v>
      </c>
      <c r="F278" s="465">
        <v>0</v>
      </c>
      <c r="G278" s="465">
        <v>2000</v>
      </c>
      <c r="H278" s="465">
        <v>2000</v>
      </c>
    </row>
    <row r="279" spans="1:8" ht="47.25" hidden="1" x14ac:dyDescent="0.25">
      <c r="A279" s="434" t="s">
        <v>540</v>
      </c>
      <c r="B279" s="470" t="s">
        <v>640</v>
      </c>
      <c r="C279" s="466" t="s">
        <v>406</v>
      </c>
      <c r="D279" s="466" t="s">
        <v>403</v>
      </c>
      <c r="E279" s="466"/>
      <c r="F279" s="468" t="e">
        <f>F281+F284</f>
        <v>#REF!</v>
      </c>
      <c r="G279" s="468" t="e">
        <f>G281+G284</f>
        <v>#REF!</v>
      </c>
      <c r="H279" s="468" t="e">
        <f>H281+H284</f>
        <v>#REF!</v>
      </c>
    </row>
    <row r="280" spans="1:8" ht="31.5" hidden="1" x14ac:dyDescent="0.25">
      <c r="A280" s="290" t="s">
        <v>541</v>
      </c>
      <c r="B280" s="470" t="s">
        <v>640</v>
      </c>
      <c r="C280" s="464" t="s">
        <v>406</v>
      </c>
      <c r="D280" s="464" t="s">
        <v>542</v>
      </c>
      <c r="E280" s="464"/>
      <c r="F280" s="465"/>
      <c r="G280" s="465"/>
      <c r="H280" s="465"/>
    </row>
    <row r="281" spans="1:8" ht="31.5" hidden="1" x14ac:dyDescent="0.25">
      <c r="A281" s="197" t="s">
        <v>493</v>
      </c>
      <c r="B281" s="470" t="s">
        <v>640</v>
      </c>
      <c r="C281" s="464" t="s">
        <v>406</v>
      </c>
      <c r="D281" s="464" t="s">
        <v>404</v>
      </c>
      <c r="E281" s="464" t="s">
        <v>537</v>
      </c>
      <c r="F281" s="465">
        <f>F282+F283</f>
        <v>0</v>
      </c>
      <c r="G281" s="465">
        <f>G282+G283</f>
        <v>0</v>
      </c>
      <c r="H281" s="465">
        <f>H282+H283</f>
        <v>0</v>
      </c>
    </row>
    <row r="282" spans="1:8" hidden="1" x14ac:dyDescent="0.25">
      <c r="A282" s="290" t="s">
        <v>495</v>
      </c>
      <c r="B282" s="470" t="s">
        <v>640</v>
      </c>
      <c r="C282" s="464" t="s">
        <v>406</v>
      </c>
      <c r="D282" s="464" t="s">
        <v>404</v>
      </c>
      <c r="E282" s="464" t="s">
        <v>496</v>
      </c>
      <c r="F282" s="465"/>
      <c r="G282" s="465"/>
      <c r="H282" s="465"/>
    </row>
    <row r="283" spans="1:8" ht="47.25" hidden="1" x14ac:dyDescent="0.25">
      <c r="A283" s="290" t="s">
        <v>497</v>
      </c>
      <c r="B283" s="470" t="s">
        <v>640</v>
      </c>
      <c r="C283" s="464" t="s">
        <v>406</v>
      </c>
      <c r="D283" s="464" t="s">
        <v>404</v>
      </c>
      <c r="E283" s="464" t="s">
        <v>498</v>
      </c>
      <c r="F283" s="465"/>
      <c r="G283" s="465"/>
      <c r="H283" s="465"/>
    </row>
    <row r="284" spans="1:8" ht="21.75" hidden="1" customHeight="1" x14ac:dyDescent="0.25">
      <c r="A284" s="197" t="s">
        <v>480</v>
      </c>
      <c r="B284" s="470" t="s">
        <v>640</v>
      </c>
      <c r="C284" s="464" t="s">
        <v>406</v>
      </c>
      <c r="D284" s="464" t="s">
        <v>407</v>
      </c>
      <c r="E284" s="464" t="s">
        <v>325</v>
      </c>
      <c r="F284" s="465" t="e">
        <f>#REF!</f>
        <v>#REF!</v>
      </c>
      <c r="G284" s="465" t="e">
        <f>#REF!</f>
        <v>#REF!</v>
      </c>
      <c r="H284" s="465" t="e">
        <f>#REF!</f>
        <v>#REF!</v>
      </c>
    </row>
    <row r="285" spans="1:8" ht="24" hidden="1" customHeight="1" x14ac:dyDescent="0.25">
      <c r="A285" s="521" t="s">
        <v>681</v>
      </c>
      <c r="B285" s="470" t="s">
        <v>640</v>
      </c>
      <c r="C285" s="466" t="s">
        <v>112</v>
      </c>
      <c r="D285" s="466" t="s">
        <v>320</v>
      </c>
      <c r="E285" s="466"/>
      <c r="F285" s="468">
        <f>F286</f>
        <v>0</v>
      </c>
      <c r="G285" s="468">
        <f>G286+G298</f>
        <v>149200</v>
      </c>
      <c r="H285" s="468">
        <f>H286+H298</f>
        <v>149200</v>
      </c>
    </row>
    <row r="286" spans="1:8" ht="21.75" hidden="1" customHeight="1" x14ac:dyDescent="0.25">
      <c r="A286" s="519" t="s">
        <v>685</v>
      </c>
      <c r="B286" s="485" t="s">
        <v>640</v>
      </c>
      <c r="C286" s="466" t="s">
        <v>112</v>
      </c>
      <c r="D286" s="466" t="s">
        <v>320</v>
      </c>
      <c r="E286" s="466"/>
      <c r="F286" s="468">
        <f>F287</f>
        <v>0</v>
      </c>
      <c r="G286" s="465">
        <f t="shared" ref="G286:H288" si="29">G287</f>
        <v>10000</v>
      </c>
      <c r="H286" s="465">
        <f t="shared" si="29"/>
        <v>10000</v>
      </c>
    </row>
    <row r="287" spans="1:8" ht="35.25" hidden="1" customHeight="1" x14ac:dyDescent="0.25">
      <c r="A287" s="275" t="s">
        <v>531</v>
      </c>
      <c r="B287" s="480" t="s">
        <v>640</v>
      </c>
      <c r="C287" s="464" t="s">
        <v>112</v>
      </c>
      <c r="D287" s="464" t="s">
        <v>320</v>
      </c>
      <c r="E287" s="464"/>
      <c r="F287" s="465">
        <f>F288</f>
        <v>0</v>
      </c>
      <c r="G287" s="465">
        <f t="shared" si="29"/>
        <v>10000</v>
      </c>
      <c r="H287" s="465">
        <f t="shared" si="29"/>
        <v>10000</v>
      </c>
    </row>
    <row r="288" spans="1:8" ht="35.25" hidden="1" customHeight="1" x14ac:dyDescent="0.25">
      <c r="A288" s="219" t="s">
        <v>321</v>
      </c>
      <c r="B288" s="480" t="s">
        <v>640</v>
      </c>
      <c r="C288" s="464" t="s">
        <v>112</v>
      </c>
      <c r="D288" s="464" t="s">
        <v>320</v>
      </c>
      <c r="E288" s="464" t="s">
        <v>325</v>
      </c>
      <c r="F288" s="465">
        <f>F289</f>
        <v>0</v>
      </c>
      <c r="G288" s="465">
        <f t="shared" si="29"/>
        <v>10000</v>
      </c>
      <c r="H288" s="465">
        <f t="shared" si="29"/>
        <v>10000</v>
      </c>
    </row>
    <row r="289" spans="1:8" ht="21.75" hidden="1" customHeight="1" x14ac:dyDescent="0.25">
      <c r="A289" s="290" t="s">
        <v>304</v>
      </c>
      <c r="B289" s="480" t="s">
        <v>640</v>
      </c>
      <c r="C289" s="464" t="s">
        <v>112</v>
      </c>
      <c r="D289" s="464" t="s">
        <v>320</v>
      </c>
      <c r="E289" s="464" t="s">
        <v>482</v>
      </c>
      <c r="F289" s="465">
        <v>0</v>
      </c>
      <c r="G289" s="465">
        <v>10000</v>
      </c>
      <c r="H289" s="465">
        <v>10000</v>
      </c>
    </row>
    <row r="290" spans="1:8" ht="20.25" customHeight="1" x14ac:dyDescent="0.25">
      <c r="A290" s="249" t="s">
        <v>316</v>
      </c>
      <c r="B290" s="470" t="s">
        <v>640</v>
      </c>
      <c r="C290" s="466" t="s">
        <v>574</v>
      </c>
      <c r="D290" s="466"/>
      <c r="E290" s="466"/>
      <c r="F290" s="468">
        <f t="shared" ref="F290:F302" si="30">F291</f>
        <v>276695</v>
      </c>
      <c r="G290" s="468">
        <f t="shared" ref="G290:G302" si="31">G291</f>
        <v>139200</v>
      </c>
      <c r="H290" s="468">
        <f t="shared" ref="H290:H302" si="32">H291</f>
        <v>139200</v>
      </c>
    </row>
    <row r="291" spans="1:8" ht="30" customHeight="1" x14ac:dyDescent="0.25">
      <c r="A291" s="437" t="s">
        <v>218</v>
      </c>
      <c r="B291" s="470" t="s">
        <v>640</v>
      </c>
      <c r="C291" s="466" t="s">
        <v>221</v>
      </c>
      <c r="D291" s="466"/>
      <c r="E291" s="466"/>
      <c r="F291" s="468">
        <f t="shared" si="30"/>
        <v>276695</v>
      </c>
      <c r="G291" s="468">
        <f t="shared" si="31"/>
        <v>139200</v>
      </c>
      <c r="H291" s="468">
        <f t="shared" si="32"/>
        <v>139200</v>
      </c>
    </row>
    <row r="292" spans="1:8" ht="30" customHeight="1" x14ac:dyDescent="0.25">
      <c r="A292" s="268" t="s">
        <v>573</v>
      </c>
      <c r="B292" s="470" t="s">
        <v>640</v>
      </c>
      <c r="C292" s="466" t="s">
        <v>221</v>
      </c>
      <c r="D292" s="466" t="s">
        <v>329</v>
      </c>
      <c r="E292" s="466"/>
      <c r="F292" s="468">
        <f t="shared" si="30"/>
        <v>276695</v>
      </c>
      <c r="G292" s="468">
        <f t="shared" si="31"/>
        <v>139200</v>
      </c>
      <c r="H292" s="468">
        <f t="shared" si="32"/>
        <v>139200</v>
      </c>
    </row>
    <row r="293" spans="1:8" ht="30" customHeight="1" x14ac:dyDescent="0.25">
      <c r="A293" s="422" t="s">
        <v>455</v>
      </c>
      <c r="B293" s="470" t="s">
        <v>640</v>
      </c>
      <c r="C293" s="466" t="s">
        <v>221</v>
      </c>
      <c r="D293" s="466" t="s">
        <v>457</v>
      </c>
      <c r="E293" s="466"/>
      <c r="F293" s="468">
        <f t="shared" si="30"/>
        <v>276695</v>
      </c>
      <c r="G293" s="468">
        <f t="shared" si="31"/>
        <v>139200</v>
      </c>
      <c r="H293" s="468">
        <f t="shared" si="32"/>
        <v>139200</v>
      </c>
    </row>
    <row r="294" spans="1:8" ht="51" customHeight="1" x14ac:dyDescent="0.25">
      <c r="A294" s="518" t="s">
        <v>760</v>
      </c>
      <c r="B294" s="485" t="s">
        <v>640</v>
      </c>
      <c r="C294" s="466" t="s">
        <v>221</v>
      </c>
      <c r="D294" s="466" t="s">
        <v>575</v>
      </c>
      <c r="E294" s="466"/>
      <c r="F294" s="468">
        <f t="shared" si="30"/>
        <v>276695</v>
      </c>
      <c r="G294" s="465">
        <f t="shared" si="31"/>
        <v>139200</v>
      </c>
      <c r="H294" s="465">
        <f t="shared" si="32"/>
        <v>139200</v>
      </c>
    </row>
    <row r="295" spans="1:8" ht="36.75" customHeight="1" x14ac:dyDescent="0.25">
      <c r="A295" s="250" t="s">
        <v>757</v>
      </c>
      <c r="B295" s="480" t="s">
        <v>640</v>
      </c>
      <c r="C295" s="464" t="s">
        <v>221</v>
      </c>
      <c r="D295" s="464" t="s">
        <v>458</v>
      </c>
      <c r="E295" s="464" t="s">
        <v>349</v>
      </c>
      <c r="F295" s="465">
        <f t="shared" si="30"/>
        <v>276695</v>
      </c>
      <c r="G295" s="465">
        <f t="shared" si="31"/>
        <v>139200</v>
      </c>
      <c r="H295" s="465">
        <f t="shared" si="32"/>
        <v>139200</v>
      </c>
    </row>
    <row r="296" spans="1:8" ht="35.25" customHeight="1" x14ac:dyDescent="0.25">
      <c r="A296" s="250" t="s">
        <v>758</v>
      </c>
      <c r="B296" s="480" t="s">
        <v>640</v>
      </c>
      <c r="C296" s="464" t="s">
        <v>221</v>
      </c>
      <c r="D296" s="464" t="s">
        <v>458</v>
      </c>
      <c r="E296" s="464" t="s">
        <v>755</v>
      </c>
      <c r="F296" s="465">
        <v>276695</v>
      </c>
      <c r="G296" s="465">
        <v>139200</v>
      </c>
      <c r="H296" s="465">
        <v>139200</v>
      </c>
    </row>
    <row r="297" spans="1:8" ht="20.25" customHeight="1" x14ac:dyDescent="0.25">
      <c r="A297" s="251" t="s">
        <v>611</v>
      </c>
      <c r="B297" s="470" t="s">
        <v>640</v>
      </c>
      <c r="C297" s="466" t="s">
        <v>657</v>
      </c>
      <c r="D297" s="466"/>
      <c r="E297" s="466"/>
      <c r="F297" s="468">
        <f t="shared" si="30"/>
        <v>3000</v>
      </c>
      <c r="G297" s="468">
        <f t="shared" si="31"/>
        <v>139200</v>
      </c>
      <c r="H297" s="468">
        <f t="shared" si="32"/>
        <v>139200</v>
      </c>
    </row>
    <row r="298" spans="1:8" ht="30" customHeight="1" x14ac:dyDescent="0.25">
      <c r="A298" s="251" t="s">
        <v>658</v>
      </c>
      <c r="B298" s="470" t="s">
        <v>640</v>
      </c>
      <c r="C298" s="466" t="s">
        <v>412</v>
      </c>
      <c r="D298" s="466"/>
      <c r="E298" s="466"/>
      <c r="F298" s="468">
        <f t="shared" si="30"/>
        <v>3000</v>
      </c>
      <c r="G298" s="468">
        <f t="shared" si="31"/>
        <v>139200</v>
      </c>
      <c r="H298" s="468">
        <f t="shared" si="32"/>
        <v>139200</v>
      </c>
    </row>
    <row r="299" spans="1:8" ht="30" customHeight="1" x14ac:dyDescent="0.25">
      <c r="A299" s="422" t="s">
        <v>567</v>
      </c>
      <c r="B299" s="470" t="s">
        <v>640</v>
      </c>
      <c r="C299" s="466" t="s">
        <v>412</v>
      </c>
      <c r="D299" s="466" t="s">
        <v>388</v>
      </c>
      <c r="E299" s="466"/>
      <c r="F299" s="468">
        <f t="shared" si="30"/>
        <v>3000</v>
      </c>
      <c r="G299" s="468">
        <f t="shared" si="31"/>
        <v>139200</v>
      </c>
      <c r="H299" s="468">
        <f t="shared" si="32"/>
        <v>139200</v>
      </c>
    </row>
    <row r="300" spans="1:8" ht="30" customHeight="1" x14ac:dyDescent="0.25">
      <c r="A300" s="422" t="s">
        <v>408</v>
      </c>
      <c r="B300" s="470" t="s">
        <v>640</v>
      </c>
      <c r="C300" s="466" t="s">
        <v>412</v>
      </c>
      <c r="D300" s="466" t="s">
        <v>409</v>
      </c>
      <c r="E300" s="466"/>
      <c r="F300" s="468">
        <f t="shared" si="30"/>
        <v>3000</v>
      </c>
      <c r="G300" s="468">
        <f t="shared" si="31"/>
        <v>139200</v>
      </c>
      <c r="H300" s="468">
        <f t="shared" si="32"/>
        <v>139200</v>
      </c>
    </row>
    <row r="301" spans="1:8" ht="51" customHeight="1" x14ac:dyDescent="0.25">
      <c r="A301" s="249" t="s">
        <v>659</v>
      </c>
      <c r="B301" s="485" t="s">
        <v>640</v>
      </c>
      <c r="C301" s="466" t="s">
        <v>412</v>
      </c>
      <c r="D301" s="466" t="s">
        <v>660</v>
      </c>
      <c r="E301" s="466"/>
      <c r="F301" s="468">
        <f t="shared" si="30"/>
        <v>3000</v>
      </c>
      <c r="G301" s="465">
        <f t="shared" si="31"/>
        <v>139200</v>
      </c>
      <c r="H301" s="465">
        <f t="shared" si="32"/>
        <v>139200</v>
      </c>
    </row>
    <row r="302" spans="1:8" ht="73.5" customHeight="1" x14ac:dyDescent="0.25">
      <c r="A302" s="275" t="s">
        <v>618</v>
      </c>
      <c r="B302" s="480" t="s">
        <v>640</v>
      </c>
      <c r="C302" s="464" t="s">
        <v>412</v>
      </c>
      <c r="D302" s="464" t="s">
        <v>410</v>
      </c>
      <c r="E302" s="464"/>
      <c r="F302" s="465">
        <f t="shared" si="30"/>
        <v>3000</v>
      </c>
      <c r="G302" s="465">
        <f t="shared" si="31"/>
        <v>139200</v>
      </c>
      <c r="H302" s="465">
        <f t="shared" si="32"/>
        <v>139200</v>
      </c>
    </row>
    <row r="303" spans="1:8" ht="35.25" customHeight="1" x14ac:dyDescent="0.25">
      <c r="A303" s="219" t="s">
        <v>321</v>
      </c>
      <c r="B303" s="480" t="s">
        <v>640</v>
      </c>
      <c r="C303" s="464" t="s">
        <v>412</v>
      </c>
      <c r="D303" s="464" t="s">
        <v>410</v>
      </c>
      <c r="E303" s="464" t="s">
        <v>325</v>
      </c>
      <c r="F303" s="465">
        <f>F304</f>
        <v>3000</v>
      </c>
      <c r="G303" s="465">
        <v>139200</v>
      </c>
      <c r="H303" s="465">
        <v>139200</v>
      </c>
    </row>
    <row r="304" spans="1:8" ht="19.5" customHeight="1" x14ac:dyDescent="0.25">
      <c r="A304" s="290" t="s">
        <v>304</v>
      </c>
      <c r="B304" s="480" t="s">
        <v>640</v>
      </c>
      <c r="C304" s="464" t="s">
        <v>412</v>
      </c>
      <c r="D304" s="464" t="s">
        <v>410</v>
      </c>
      <c r="E304" s="464" t="s">
        <v>482</v>
      </c>
      <c r="F304" s="465">
        <v>3000</v>
      </c>
      <c r="G304" s="465"/>
      <c r="H304" s="465"/>
    </row>
    <row r="305" spans="1:8" ht="29.25" customHeight="1" x14ac:dyDescent="0.25">
      <c r="A305" s="434" t="s">
        <v>572</v>
      </c>
      <c r="B305" s="435"/>
      <c r="C305" s="466"/>
      <c r="D305" s="466"/>
      <c r="E305" s="466"/>
      <c r="F305" s="468">
        <f>F297+F290+F257+F227+F150+F112+F59+F51+F12</f>
        <v>9522500</v>
      </c>
      <c r="G305" s="468" t="e">
        <f>G257+G227+G150+G112+G59+G51+G12+G290</f>
        <v>#REF!</v>
      </c>
      <c r="H305" s="468" t="e">
        <f>H257+H227+H150+H112+H59+H51+H12+H290</f>
        <v>#REF!</v>
      </c>
    </row>
    <row r="309" spans="1:8" ht="18.75" x14ac:dyDescent="0.3">
      <c r="A309" s="248" t="s">
        <v>603</v>
      </c>
      <c r="F309" s="481" t="s">
        <v>604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opLeftCell="A206" workbookViewId="0">
      <selection activeCell="K215" sqref="K215"/>
    </sheetView>
  </sheetViews>
  <sheetFormatPr defaultRowHeight="15.75" x14ac:dyDescent="0.25"/>
  <cols>
    <col min="1" max="1" width="55" style="509" customWidth="1"/>
    <col min="2" max="2" width="9" style="509" customWidth="1"/>
    <col min="3" max="3" width="10.28515625" style="509" customWidth="1"/>
    <col min="4" max="4" width="15.85546875" style="19" customWidth="1"/>
    <col min="5" max="5" width="10.7109375" style="19" customWidth="1"/>
    <col min="6" max="6" width="17.85546875" style="19" customWidth="1"/>
    <col min="7" max="7" width="17.42578125" style="19" hidden="1" customWidth="1"/>
    <col min="8" max="8" width="17.5703125" style="15" customWidth="1"/>
  </cols>
  <sheetData>
    <row r="1" spans="1:10" x14ac:dyDescent="0.25">
      <c r="D1" s="513" t="s">
        <v>688</v>
      </c>
    </row>
    <row r="2" spans="1:10" x14ac:dyDescent="0.25">
      <c r="D2" s="513" t="s">
        <v>750</v>
      </c>
      <c r="E2" s="513"/>
      <c r="F2" s="513"/>
      <c r="G2" s="513"/>
      <c r="H2" s="513"/>
      <c r="I2" s="513"/>
      <c r="J2" s="513"/>
    </row>
    <row r="3" spans="1:10" x14ac:dyDescent="0.25">
      <c r="C3" s="567" t="s">
        <v>608</v>
      </c>
      <c r="D3" s="567"/>
      <c r="E3" s="567"/>
      <c r="F3" s="567"/>
      <c r="G3" s="567"/>
      <c r="H3" s="567"/>
      <c r="I3" s="567"/>
    </row>
    <row r="4" spans="1:10" x14ac:dyDescent="0.25">
      <c r="A4" s="509" t="s">
        <v>720</v>
      </c>
      <c r="D4" s="513"/>
      <c r="E4" s="513"/>
      <c r="F4" s="513"/>
      <c r="G4" s="513"/>
      <c r="H4" s="513"/>
      <c r="I4" s="513"/>
      <c r="J4" s="513"/>
    </row>
    <row r="5" spans="1:10" x14ac:dyDescent="0.25">
      <c r="D5" s="513"/>
      <c r="E5" s="513"/>
      <c r="F5" s="513"/>
      <c r="G5" s="513"/>
    </row>
    <row r="6" spans="1:10" ht="7.5" customHeight="1" x14ac:dyDescent="0.25">
      <c r="A6" s="546"/>
      <c r="B6" s="546"/>
      <c r="C6" s="547"/>
      <c r="D6" s="547"/>
      <c r="E6" s="547"/>
      <c r="F6" s="547"/>
      <c r="G6" s="547"/>
      <c r="H6" s="547"/>
    </row>
    <row r="7" spans="1:10" ht="90.75" customHeight="1" x14ac:dyDescent="0.25">
      <c r="A7" s="546" t="s">
        <v>742</v>
      </c>
      <c r="B7" s="546"/>
      <c r="C7" s="546"/>
      <c r="D7" s="546"/>
      <c r="E7" s="546"/>
      <c r="F7" s="546"/>
      <c r="G7" s="546"/>
      <c r="H7" s="546"/>
    </row>
    <row r="8" spans="1:10" ht="15" customHeight="1" x14ac:dyDescent="0.25">
      <c r="A8" s="8" t="s">
        <v>82</v>
      </c>
      <c r="B8" s="8" t="s">
        <v>82</v>
      </c>
      <c r="C8" s="8" t="s">
        <v>82</v>
      </c>
      <c r="D8" s="20" t="s">
        <v>82</v>
      </c>
      <c r="E8" s="20" t="s">
        <v>82</v>
      </c>
      <c r="F8" s="20"/>
      <c r="G8" s="20"/>
      <c r="H8" s="8"/>
    </row>
    <row r="9" spans="1:10" ht="15" customHeight="1" x14ac:dyDescent="0.25">
      <c r="A9" s="563" t="s">
        <v>83</v>
      </c>
      <c r="B9" s="564" t="s">
        <v>153</v>
      </c>
      <c r="C9" s="563" t="s">
        <v>84</v>
      </c>
      <c r="D9" s="563" t="s">
        <v>117</v>
      </c>
      <c r="E9" s="563" t="s">
        <v>118</v>
      </c>
      <c r="F9" s="565" t="s">
        <v>668</v>
      </c>
      <c r="G9" s="565" t="s">
        <v>543</v>
      </c>
      <c r="H9" s="565" t="s">
        <v>721</v>
      </c>
    </row>
    <row r="10" spans="1:10" ht="15" x14ac:dyDescent="0.25">
      <c r="A10" s="563"/>
      <c r="B10" s="564"/>
      <c r="C10" s="563"/>
      <c r="D10" s="563"/>
      <c r="E10" s="563"/>
      <c r="F10" s="566"/>
      <c r="G10" s="566"/>
      <c r="H10" s="566"/>
    </row>
    <row r="11" spans="1:10" ht="31.5" x14ac:dyDescent="0.25">
      <c r="A11" s="469" t="s">
        <v>641</v>
      </c>
      <c r="B11" s="470" t="s">
        <v>640</v>
      </c>
      <c r="C11" s="470"/>
      <c r="D11" s="470"/>
      <c r="E11" s="470"/>
      <c r="F11" s="471">
        <f>F225</f>
        <v>11563463.5</v>
      </c>
      <c r="G11" s="471" t="e">
        <f>G12+G50+#REF!+#REF!+G87+G98+G118+G132+G167+G149</f>
        <v>#REF!</v>
      </c>
      <c r="H11" s="471">
        <f>H225</f>
        <v>6268872.5</v>
      </c>
    </row>
    <row r="12" spans="1:10" x14ac:dyDescent="0.25">
      <c r="A12" s="469" t="s">
        <v>473</v>
      </c>
      <c r="B12" s="470" t="s">
        <v>640</v>
      </c>
      <c r="C12" s="470" t="s">
        <v>86</v>
      </c>
      <c r="D12" s="470"/>
      <c r="E12" s="470"/>
      <c r="F12" s="471">
        <f>F13+F19+F32+F42+F45+F37</f>
        <v>4001794.5</v>
      </c>
      <c r="G12" s="471">
        <f>G13+G19+G32+G42+G45</f>
        <v>4391623.87</v>
      </c>
      <c r="H12" s="471">
        <f>H13+H19+H32+H42+H45+H37</f>
        <v>4067023.5</v>
      </c>
    </row>
    <row r="13" spans="1:10" ht="47.25" x14ac:dyDescent="0.25">
      <c r="A13" s="249" t="s">
        <v>87</v>
      </c>
      <c r="B13" s="470" t="s">
        <v>640</v>
      </c>
      <c r="C13" s="470" t="s">
        <v>88</v>
      </c>
      <c r="D13" s="470"/>
      <c r="E13" s="470"/>
      <c r="F13" s="471">
        <f>F15</f>
        <v>955823</v>
      </c>
      <c r="G13" s="471">
        <f>G15</f>
        <v>601370</v>
      </c>
      <c r="H13" s="471">
        <f>H15</f>
        <v>1039385</v>
      </c>
    </row>
    <row r="14" spans="1:10" ht="31.5" x14ac:dyDescent="0.25">
      <c r="A14" s="469" t="s">
        <v>328</v>
      </c>
      <c r="B14" s="470" t="s">
        <v>640</v>
      </c>
      <c r="C14" s="470" t="s">
        <v>88</v>
      </c>
      <c r="D14" s="470" t="s">
        <v>329</v>
      </c>
      <c r="E14" s="470"/>
      <c r="F14" s="471">
        <f>F15</f>
        <v>955823</v>
      </c>
      <c r="G14" s="471">
        <f>G15</f>
        <v>601370</v>
      </c>
      <c r="H14" s="471">
        <f>H15</f>
        <v>1039385</v>
      </c>
    </row>
    <row r="15" spans="1:10" ht="31.5" x14ac:dyDescent="0.25">
      <c r="A15" s="219" t="s">
        <v>474</v>
      </c>
      <c r="B15" s="480" t="s">
        <v>640</v>
      </c>
      <c r="C15" s="472" t="s">
        <v>88</v>
      </c>
      <c r="D15" s="472" t="s">
        <v>331</v>
      </c>
      <c r="E15" s="472" t="s">
        <v>475</v>
      </c>
      <c r="F15" s="473">
        <f>F16+F17+F18</f>
        <v>955823</v>
      </c>
      <c r="G15" s="473">
        <f>G16+G17+G18</f>
        <v>601370</v>
      </c>
      <c r="H15" s="473">
        <f>H16+H17+H18</f>
        <v>1039385</v>
      </c>
    </row>
    <row r="16" spans="1:10" ht="31.5" x14ac:dyDescent="0.25">
      <c r="A16" s="219" t="s">
        <v>476</v>
      </c>
      <c r="B16" s="480" t="s">
        <v>640</v>
      </c>
      <c r="C16" s="472" t="s">
        <v>88</v>
      </c>
      <c r="D16" s="472" t="s">
        <v>331</v>
      </c>
      <c r="E16" s="472" t="s">
        <v>477</v>
      </c>
      <c r="F16" s="473">
        <v>790556.64</v>
      </c>
      <c r="G16" s="473">
        <v>455070</v>
      </c>
      <c r="H16" s="473">
        <v>790556.64</v>
      </c>
    </row>
    <row r="17" spans="1:10" ht="47.25" x14ac:dyDescent="0.25">
      <c r="A17" s="219" t="s">
        <v>125</v>
      </c>
      <c r="B17" s="480" t="s">
        <v>640</v>
      </c>
      <c r="C17" s="472" t="s">
        <v>88</v>
      </c>
      <c r="D17" s="472" t="s">
        <v>642</v>
      </c>
      <c r="E17" s="472" t="s">
        <v>478</v>
      </c>
      <c r="F17" s="473">
        <v>10080.36</v>
      </c>
      <c r="G17" s="473">
        <v>9000</v>
      </c>
      <c r="H17" s="473">
        <v>10080.36</v>
      </c>
    </row>
    <row r="18" spans="1:10" ht="63" x14ac:dyDescent="0.25">
      <c r="A18" s="219" t="s">
        <v>272</v>
      </c>
      <c r="B18" s="480" t="s">
        <v>640</v>
      </c>
      <c r="C18" s="472" t="s">
        <v>88</v>
      </c>
      <c r="D18" s="472" t="s">
        <v>331</v>
      </c>
      <c r="E18" s="472" t="s">
        <v>479</v>
      </c>
      <c r="F18" s="473">
        <v>155186</v>
      </c>
      <c r="G18" s="473">
        <v>137300</v>
      </c>
      <c r="H18" s="473">
        <v>238748</v>
      </c>
    </row>
    <row r="19" spans="1:10" ht="63" x14ac:dyDescent="0.25">
      <c r="A19" s="249" t="s">
        <v>89</v>
      </c>
      <c r="B19" s="470" t="s">
        <v>640</v>
      </c>
      <c r="C19" s="474" t="s">
        <v>90</v>
      </c>
      <c r="D19" s="474"/>
      <c r="E19" s="474"/>
      <c r="F19" s="475">
        <f>F21+F25+F28</f>
        <v>2140957.5</v>
      </c>
      <c r="G19" s="475">
        <f>G21+G25+G28</f>
        <v>3042303.95</v>
      </c>
      <c r="H19" s="475">
        <f>H21+H25+H28</f>
        <v>2142624.5</v>
      </c>
    </row>
    <row r="20" spans="1:10" ht="31.5" x14ac:dyDescent="0.25">
      <c r="A20" s="469" t="s">
        <v>328</v>
      </c>
      <c r="B20" s="470" t="s">
        <v>640</v>
      </c>
      <c r="C20" s="474" t="s">
        <v>90</v>
      </c>
      <c r="D20" s="474" t="s">
        <v>329</v>
      </c>
      <c r="E20" s="474"/>
      <c r="F20" s="475">
        <f>F21+F25+F28</f>
        <v>2140957.5</v>
      </c>
      <c r="G20" s="475">
        <f>G21+G25+G28</f>
        <v>3042303.95</v>
      </c>
      <c r="H20" s="475">
        <f>H21+H25+H28</f>
        <v>2142624.5</v>
      </c>
    </row>
    <row r="21" spans="1:10" ht="31.5" x14ac:dyDescent="0.25">
      <c r="A21" s="219" t="s">
        <v>474</v>
      </c>
      <c r="B21" s="480" t="s">
        <v>640</v>
      </c>
      <c r="C21" s="472" t="s">
        <v>90</v>
      </c>
      <c r="D21" s="472" t="s">
        <v>332</v>
      </c>
      <c r="E21" s="472" t="s">
        <v>475</v>
      </c>
      <c r="F21" s="473">
        <v>1704337.5</v>
      </c>
      <c r="G21" s="473">
        <f>G22+G23+G24</f>
        <v>2672703.9500000002</v>
      </c>
      <c r="H21" s="473">
        <v>1706004.5</v>
      </c>
    </row>
    <row r="22" spans="1:10" ht="31.5" x14ac:dyDescent="0.25">
      <c r="A22" s="219" t="s">
        <v>476</v>
      </c>
      <c r="B22" s="480" t="s">
        <v>640</v>
      </c>
      <c r="C22" s="472" t="s">
        <v>90</v>
      </c>
      <c r="D22" s="472" t="s">
        <v>332</v>
      </c>
      <c r="E22" s="472" t="s">
        <v>477</v>
      </c>
      <c r="F22" s="473">
        <v>1306363.5</v>
      </c>
      <c r="G22" s="473">
        <v>2052703.95</v>
      </c>
      <c r="H22" s="473">
        <v>1307645</v>
      </c>
    </row>
    <row r="23" spans="1:10" ht="47.25" x14ac:dyDescent="0.25">
      <c r="A23" s="219" t="s">
        <v>125</v>
      </c>
      <c r="B23" s="480" t="s">
        <v>640</v>
      </c>
      <c r="C23" s="472" t="s">
        <v>90</v>
      </c>
      <c r="D23" s="472" t="s">
        <v>335</v>
      </c>
      <c r="E23" s="472" t="s">
        <v>478</v>
      </c>
      <c r="F23" s="473">
        <v>5000</v>
      </c>
      <c r="G23" s="473">
        <v>11000</v>
      </c>
      <c r="H23" s="473">
        <v>5000</v>
      </c>
    </row>
    <row r="24" spans="1:10" ht="63" x14ac:dyDescent="0.25">
      <c r="A24" s="219" t="s">
        <v>272</v>
      </c>
      <c r="B24" s="480" t="s">
        <v>640</v>
      </c>
      <c r="C24" s="472" t="s">
        <v>90</v>
      </c>
      <c r="D24" s="472" t="s">
        <v>332</v>
      </c>
      <c r="E24" s="472" t="s">
        <v>479</v>
      </c>
      <c r="F24" s="473">
        <v>392974</v>
      </c>
      <c r="G24" s="473">
        <v>609000</v>
      </c>
      <c r="H24" s="473">
        <v>393359.5</v>
      </c>
    </row>
    <row r="25" spans="1:10" ht="31.5" x14ac:dyDescent="0.25">
      <c r="A25" s="219" t="s">
        <v>321</v>
      </c>
      <c r="B25" s="480" t="s">
        <v>640</v>
      </c>
      <c r="C25" s="472" t="s">
        <v>90</v>
      </c>
      <c r="D25" s="472" t="s">
        <v>335</v>
      </c>
      <c r="E25" s="472" t="s">
        <v>325</v>
      </c>
      <c r="F25" s="473">
        <f>F26+F27</f>
        <v>434620</v>
      </c>
      <c r="G25" s="473">
        <f>G26</f>
        <v>310600</v>
      </c>
      <c r="H25" s="473">
        <f>H26+H27</f>
        <v>434620</v>
      </c>
    </row>
    <row r="26" spans="1:10" x14ac:dyDescent="0.25">
      <c r="A26" s="219" t="s">
        <v>547</v>
      </c>
      <c r="B26" s="480" t="s">
        <v>640</v>
      </c>
      <c r="C26" s="472" t="s">
        <v>90</v>
      </c>
      <c r="D26" s="472" t="s">
        <v>335</v>
      </c>
      <c r="E26" s="472" t="s">
        <v>482</v>
      </c>
      <c r="F26" s="473">
        <v>139000</v>
      </c>
      <c r="G26" s="473">
        <v>310600</v>
      </c>
      <c r="H26" s="473">
        <v>139000</v>
      </c>
      <c r="I26" s="150"/>
      <c r="J26" s="150"/>
    </row>
    <row r="27" spans="1:10" x14ac:dyDescent="0.25">
      <c r="A27" s="219" t="s">
        <v>644</v>
      </c>
      <c r="B27" s="480" t="s">
        <v>640</v>
      </c>
      <c r="C27" s="472" t="s">
        <v>90</v>
      </c>
      <c r="D27" s="472" t="s">
        <v>335</v>
      </c>
      <c r="E27" s="472" t="s">
        <v>643</v>
      </c>
      <c r="F27" s="473">
        <v>295620</v>
      </c>
      <c r="G27" s="473">
        <v>310600</v>
      </c>
      <c r="H27" s="473">
        <v>295620</v>
      </c>
      <c r="I27" s="150"/>
      <c r="J27" s="150"/>
    </row>
    <row r="28" spans="1:10" x14ac:dyDescent="0.25">
      <c r="A28" s="511" t="s">
        <v>337</v>
      </c>
      <c r="B28" s="470" t="s">
        <v>640</v>
      </c>
      <c r="C28" s="472" t="s">
        <v>90</v>
      </c>
      <c r="D28" s="472" t="s">
        <v>335</v>
      </c>
      <c r="E28" s="472" t="s">
        <v>483</v>
      </c>
      <c r="F28" s="473">
        <f>F29+F30+F31</f>
        <v>2000</v>
      </c>
      <c r="G28" s="473">
        <f>G29+G30+G31</f>
        <v>59000</v>
      </c>
      <c r="H28" s="473">
        <f>H29+H30+H31</f>
        <v>2000</v>
      </c>
    </row>
    <row r="29" spans="1:10" ht="31.5" x14ac:dyDescent="0.25">
      <c r="A29" s="250" t="s">
        <v>303</v>
      </c>
      <c r="B29" s="480" t="s">
        <v>640</v>
      </c>
      <c r="C29" s="472" t="s">
        <v>90</v>
      </c>
      <c r="D29" s="472" t="s">
        <v>335</v>
      </c>
      <c r="E29" s="472" t="s">
        <v>544</v>
      </c>
      <c r="F29" s="473">
        <v>1000</v>
      </c>
      <c r="G29" s="473">
        <v>50000</v>
      </c>
      <c r="H29" s="473">
        <v>1000</v>
      </c>
    </row>
    <row r="30" spans="1:10" x14ac:dyDescent="0.25">
      <c r="A30" s="219" t="s">
        <v>545</v>
      </c>
      <c r="B30" s="480" t="s">
        <v>640</v>
      </c>
      <c r="C30" s="472" t="s">
        <v>90</v>
      </c>
      <c r="D30" s="472" t="s">
        <v>335</v>
      </c>
      <c r="E30" s="472" t="s">
        <v>485</v>
      </c>
      <c r="F30" s="473">
        <v>1000</v>
      </c>
      <c r="G30" s="473">
        <v>6000</v>
      </c>
      <c r="H30" s="473">
        <v>1000</v>
      </c>
    </row>
    <row r="31" spans="1:10" x14ac:dyDescent="0.25">
      <c r="A31" s="219" t="s">
        <v>273</v>
      </c>
      <c r="B31" s="480" t="s">
        <v>640</v>
      </c>
      <c r="C31" s="472" t="s">
        <v>90</v>
      </c>
      <c r="D31" s="472" t="s">
        <v>335</v>
      </c>
      <c r="E31" s="472" t="s">
        <v>486</v>
      </c>
      <c r="F31" s="473">
        <v>0</v>
      </c>
      <c r="G31" s="473">
        <v>3000</v>
      </c>
      <c r="H31" s="473">
        <v>0</v>
      </c>
    </row>
    <row r="32" spans="1:10" ht="47.25" x14ac:dyDescent="0.25">
      <c r="A32" s="251" t="s">
        <v>91</v>
      </c>
      <c r="B32" s="470" t="s">
        <v>640</v>
      </c>
      <c r="C32" s="476" t="s">
        <v>92</v>
      </c>
      <c r="D32" s="476"/>
      <c r="E32" s="476"/>
      <c r="F32" s="477">
        <f>F33+F35</f>
        <v>869314</v>
      </c>
      <c r="G32" s="477">
        <f>G33+G35</f>
        <v>644249.92000000004</v>
      </c>
      <c r="H32" s="477">
        <f>H33+H35</f>
        <v>869314</v>
      </c>
    </row>
    <row r="33" spans="1:8" x14ac:dyDescent="0.25">
      <c r="A33" s="290" t="s">
        <v>424</v>
      </c>
      <c r="B33" s="480" t="s">
        <v>640</v>
      </c>
      <c r="C33" s="478" t="s">
        <v>92</v>
      </c>
      <c r="D33" s="478" t="s">
        <v>428</v>
      </c>
      <c r="E33" s="478" t="s">
        <v>425</v>
      </c>
      <c r="F33" s="479">
        <f>F34</f>
        <v>63739</v>
      </c>
      <c r="G33" s="479">
        <f>G34</f>
        <v>17187.419999999998</v>
      </c>
      <c r="H33" s="479">
        <f>H34</f>
        <v>63739</v>
      </c>
    </row>
    <row r="34" spans="1:8" x14ac:dyDescent="0.25">
      <c r="A34" s="290" t="s">
        <v>23</v>
      </c>
      <c r="B34" s="480" t="s">
        <v>640</v>
      </c>
      <c r="C34" s="478" t="s">
        <v>92</v>
      </c>
      <c r="D34" s="478" t="s">
        <v>428</v>
      </c>
      <c r="E34" s="478" t="s">
        <v>487</v>
      </c>
      <c r="F34" s="479">
        <v>63739</v>
      </c>
      <c r="G34" s="479">
        <v>17187.419999999998</v>
      </c>
      <c r="H34" s="479">
        <v>63739</v>
      </c>
    </row>
    <row r="35" spans="1:8" x14ac:dyDescent="0.25">
      <c r="A35" s="290" t="s">
        <v>424</v>
      </c>
      <c r="B35" s="480" t="s">
        <v>640</v>
      </c>
      <c r="C35" s="478" t="s">
        <v>92</v>
      </c>
      <c r="D35" s="478" t="s">
        <v>630</v>
      </c>
      <c r="E35" s="478" t="s">
        <v>425</v>
      </c>
      <c r="F35" s="479">
        <f>F36</f>
        <v>805575</v>
      </c>
      <c r="G35" s="479">
        <f>G36</f>
        <v>627062.5</v>
      </c>
      <c r="H35" s="479">
        <f>H36</f>
        <v>805575</v>
      </c>
    </row>
    <row r="36" spans="1:8" x14ac:dyDescent="0.25">
      <c r="A36" s="290" t="s">
        <v>23</v>
      </c>
      <c r="B36" s="480" t="s">
        <v>640</v>
      </c>
      <c r="C36" s="478" t="s">
        <v>92</v>
      </c>
      <c r="D36" s="478" t="s">
        <v>630</v>
      </c>
      <c r="E36" s="478" t="s">
        <v>487</v>
      </c>
      <c r="F36" s="479">
        <v>805575</v>
      </c>
      <c r="G36" s="479">
        <v>627062.5</v>
      </c>
      <c r="H36" s="479">
        <v>805575</v>
      </c>
    </row>
    <row r="37" spans="1:8" ht="31.5" hidden="1" x14ac:dyDescent="0.25">
      <c r="A37" s="249" t="s">
        <v>226</v>
      </c>
      <c r="B37" s="470" t="s">
        <v>640</v>
      </c>
      <c r="C37" s="476" t="s">
        <v>227</v>
      </c>
      <c r="D37" s="476"/>
      <c r="E37" s="476"/>
      <c r="F37" s="477">
        <f>F38+F40</f>
        <v>0</v>
      </c>
      <c r="G37" s="477">
        <f>G38+G40</f>
        <v>644249.92000000004</v>
      </c>
      <c r="H37" s="477">
        <f>H38+H40</f>
        <v>0</v>
      </c>
    </row>
    <row r="38" spans="1:8" hidden="1" x14ac:dyDescent="0.25">
      <c r="A38" s="250" t="s">
        <v>431</v>
      </c>
      <c r="B38" s="480" t="s">
        <v>640</v>
      </c>
      <c r="C38" s="478" t="s">
        <v>227</v>
      </c>
      <c r="D38" s="478" t="s">
        <v>633</v>
      </c>
      <c r="E38" s="478" t="s">
        <v>338</v>
      </c>
      <c r="F38" s="479">
        <f>F39</f>
        <v>0</v>
      </c>
      <c r="G38" s="479">
        <f>G39</f>
        <v>17187.419999999998</v>
      </c>
      <c r="H38" s="479">
        <f>H39</f>
        <v>0</v>
      </c>
    </row>
    <row r="39" spans="1:8" hidden="1" x14ac:dyDescent="0.25">
      <c r="A39" s="250" t="s">
        <v>230</v>
      </c>
      <c r="B39" s="480" t="s">
        <v>640</v>
      </c>
      <c r="C39" s="478" t="s">
        <v>227</v>
      </c>
      <c r="D39" s="478" t="s">
        <v>633</v>
      </c>
      <c r="E39" s="478" t="s">
        <v>645</v>
      </c>
      <c r="F39" s="479">
        <v>0</v>
      </c>
      <c r="G39" s="479">
        <v>17187.419999999998</v>
      </c>
      <c r="H39" s="479">
        <v>0</v>
      </c>
    </row>
    <row r="40" spans="1:8" hidden="1" x14ac:dyDescent="0.25">
      <c r="A40" s="250" t="s">
        <v>431</v>
      </c>
      <c r="B40" s="480" t="s">
        <v>640</v>
      </c>
      <c r="C40" s="478" t="s">
        <v>227</v>
      </c>
      <c r="D40" s="478" t="s">
        <v>635</v>
      </c>
      <c r="E40" s="478" t="s">
        <v>338</v>
      </c>
      <c r="F40" s="479">
        <f>F41</f>
        <v>0</v>
      </c>
      <c r="G40" s="479">
        <f>G41</f>
        <v>627062.5</v>
      </c>
      <c r="H40" s="479">
        <f>H41</f>
        <v>0</v>
      </c>
    </row>
    <row r="41" spans="1:8" hidden="1" x14ac:dyDescent="0.25">
      <c r="A41" s="250" t="s">
        <v>230</v>
      </c>
      <c r="B41" s="480" t="s">
        <v>640</v>
      </c>
      <c r="C41" s="478" t="s">
        <v>227</v>
      </c>
      <c r="D41" s="478" t="s">
        <v>635</v>
      </c>
      <c r="E41" s="478" t="s">
        <v>645</v>
      </c>
      <c r="F41" s="479">
        <v>0</v>
      </c>
      <c r="G41" s="479">
        <v>627062.5</v>
      </c>
      <c r="H41" s="479">
        <v>0</v>
      </c>
    </row>
    <row r="42" spans="1:8" x14ac:dyDescent="0.25">
      <c r="A42" s="437" t="s">
        <v>93</v>
      </c>
      <c r="B42" s="470" t="s">
        <v>640</v>
      </c>
      <c r="C42" s="466" t="s">
        <v>94</v>
      </c>
      <c r="D42" s="466"/>
      <c r="E42" s="466"/>
      <c r="F42" s="468">
        <f>F44</f>
        <v>15000</v>
      </c>
      <c r="G42" s="468">
        <f>G44</f>
        <v>3000</v>
      </c>
      <c r="H42" s="468">
        <f>H44</f>
        <v>15000</v>
      </c>
    </row>
    <row r="43" spans="1:8" x14ac:dyDescent="0.25">
      <c r="A43" s="250" t="s">
        <v>431</v>
      </c>
      <c r="B43" s="480" t="s">
        <v>640</v>
      </c>
      <c r="C43" s="466" t="s">
        <v>94</v>
      </c>
      <c r="D43" s="466" t="s">
        <v>546</v>
      </c>
      <c r="E43" s="464" t="s">
        <v>338</v>
      </c>
      <c r="F43" s="465">
        <f>F44</f>
        <v>15000</v>
      </c>
      <c r="G43" s="465">
        <f>G44</f>
        <v>3000</v>
      </c>
      <c r="H43" s="465">
        <f>H44</f>
        <v>15000</v>
      </c>
    </row>
    <row r="44" spans="1:8" x14ac:dyDescent="0.25">
      <c r="A44" s="197" t="s">
        <v>131</v>
      </c>
      <c r="B44" s="480" t="s">
        <v>640</v>
      </c>
      <c r="C44" s="464" t="s">
        <v>94</v>
      </c>
      <c r="D44" s="464" t="s">
        <v>546</v>
      </c>
      <c r="E44" s="464" t="s">
        <v>488</v>
      </c>
      <c r="F44" s="465">
        <v>15000</v>
      </c>
      <c r="G44" s="465">
        <v>3000</v>
      </c>
      <c r="H44" s="465">
        <v>15000</v>
      </c>
    </row>
    <row r="45" spans="1:8" x14ac:dyDescent="0.25">
      <c r="A45" s="437" t="s">
        <v>235</v>
      </c>
      <c r="B45" s="470" t="s">
        <v>640</v>
      </c>
      <c r="C45" s="466" t="s">
        <v>232</v>
      </c>
      <c r="D45" s="466"/>
      <c r="E45" s="466"/>
      <c r="F45" s="468">
        <f>F46+F48</f>
        <v>20700</v>
      </c>
      <c r="G45" s="468">
        <f>G46+G48</f>
        <v>100700</v>
      </c>
      <c r="H45" s="468">
        <f>H46+H48</f>
        <v>700</v>
      </c>
    </row>
    <row r="46" spans="1:8" ht="31.5" x14ac:dyDescent="0.25">
      <c r="A46" s="219" t="s">
        <v>321</v>
      </c>
      <c r="B46" s="480" t="s">
        <v>640</v>
      </c>
      <c r="C46" s="464" t="s">
        <v>232</v>
      </c>
      <c r="D46" s="464" t="s">
        <v>629</v>
      </c>
      <c r="E46" s="464" t="s">
        <v>325</v>
      </c>
      <c r="F46" s="465">
        <v>700</v>
      </c>
      <c r="G46" s="465">
        <v>700</v>
      </c>
      <c r="H46" s="465">
        <v>700</v>
      </c>
    </row>
    <row r="47" spans="1:8" x14ac:dyDescent="0.25">
      <c r="A47" s="290" t="s">
        <v>547</v>
      </c>
      <c r="B47" s="480" t="s">
        <v>640</v>
      </c>
      <c r="C47" s="464" t="s">
        <v>232</v>
      </c>
      <c r="D47" s="464" t="s">
        <v>629</v>
      </c>
      <c r="E47" s="464" t="s">
        <v>482</v>
      </c>
      <c r="F47" s="465">
        <v>700</v>
      </c>
      <c r="G47" s="465">
        <v>700</v>
      </c>
      <c r="H47" s="465">
        <v>700</v>
      </c>
    </row>
    <row r="48" spans="1:8" ht="31.5" x14ac:dyDescent="0.25">
      <c r="A48" s="219" t="s">
        <v>321</v>
      </c>
      <c r="B48" s="480" t="s">
        <v>640</v>
      </c>
      <c r="C48" s="464" t="s">
        <v>232</v>
      </c>
      <c r="D48" s="464" t="s">
        <v>454</v>
      </c>
      <c r="E48" s="464" t="s">
        <v>325</v>
      </c>
      <c r="F48" s="465">
        <f>F49</f>
        <v>20000</v>
      </c>
      <c r="G48" s="465">
        <f>G49</f>
        <v>100000</v>
      </c>
      <c r="H48" s="465">
        <f>H49</f>
        <v>0</v>
      </c>
    </row>
    <row r="49" spans="1:10" x14ac:dyDescent="0.25">
      <c r="A49" s="290" t="s">
        <v>547</v>
      </c>
      <c r="B49" s="480" t="s">
        <v>640</v>
      </c>
      <c r="C49" s="464" t="s">
        <v>232</v>
      </c>
      <c r="D49" s="464" t="s">
        <v>454</v>
      </c>
      <c r="E49" s="464" t="s">
        <v>482</v>
      </c>
      <c r="F49" s="465">
        <v>20000</v>
      </c>
      <c r="G49" s="465">
        <v>100000</v>
      </c>
      <c r="H49" s="465">
        <v>0</v>
      </c>
    </row>
    <row r="50" spans="1:10" x14ac:dyDescent="0.25">
      <c r="A50" s="249" t="s">
        <v>147</v>
      </c>
      <c r="B50" s="470" t="s">
        <v>640</v>
      </c>
      <c r="C50" s="476" t="s">
        <v>146</v>
      </c>
      <c r="D50" s="476"/>
      <c r="E50" s="476"/>
      <c r="F50" s="477">
        <f>F51</f>
        <v>182000</v>
      </c>
      <c r="G50" s="477">
        <f>G51</f>
        <v>126100</v>
      </c>
      <c r="H50" s="477">
        <f>H51</f>
        <v>188800</v>
      </c>
    </row>
    <row r="51" spans="1:10" ht="47.25" x14ac:dyDescent="0.25">
      <c r="A51" s="251" t="s">
        <v>698</v>
      </c>
      <c r="B51" s="470" t="s">
        <v>640</v>
      </c>
      <c r="C51" s="476" t="s">
        <v>146</v>
      </c>
      <c r="D51" s="476" t="s">
        <v>617</v>
      </c>
      <c r="E51" s="476"/>
      <c r="F51" s="477">
        <f>F52+F56</f>
        <v>182000</v>
      </c>
      <c r="G51" s="477">
        <f>G52+G56</f>
        <v>126100</v>
      </c>
      <c r="H51" s="477">
        <f>H52+H56</f>
        <v>188800</v>
      </c>
    </row>
    <row r="52" spans="1:10" ht="31.5" x14ac:dyDescent="0.25">
      <c r="A52" s="424" t="s">
        <v>548</v>
      </c>
      <c r="B52" s="480" t="s">
        <v>640</v>
      </c>
      <c r="C52" s="464" t="s">
        <v>146</v>
      </c>
      <c r="D52" s="464" t="s">
        <v>617</v>
      </c>
      <c r="E52" s="464" t="s">
        <v>475</v>
      </c>
      <c r="F52" s="465">
        <f>F53+F54+F55</f>
        <v>180987</v>
      </c>
      <c r="G52" s="465">
        <f>G53+G54+G55</f>
        <v>119210</v>
      </c>
      <c r="H52" s="465">
        <f>H53+H54+H55</f>
        <v>188800</v>
      </c>
    </row>
    <row r="53" spans="1:10" ht="31.5" x14ac:dyDescent="0.25">
      <c r="A53" s="290" t="s">
        <v>476</v>
      </c>
      <c r="B53" s="480" t="s">
        <v>640</v>
      </c>
      <c r="C53" s="464" t="s">
        <v>146</v>
      </c>
      <c r="D53" s="464" t="s">
        <v>617</v>
      </c>
      <c r="E53" s="464" t="s">
        <v>477</v>
      </c>
      <c r="F53" s="465">
        <v>139007</v>
      </c>
      <c r="G53" s="465">
        <v>91710</v>
      </c>
      <c r="H53" s="465">
        <v>145008</v>
      </c>
    </row>
    <row r="54" spans="1:10" ht="47.25" hidden="1" x14ac:dyDescent="0.25">
      <c r="A54" s="290" t="s">
        <v>125</v>
      </c>
      <c r="B54" s="480" t="s">
        <v>640</v>
      </c>
      <c r="C54" s="464" t="s">
        <v>146</v>
      </c>
      <c r="D54" s="464" t="s">
        <v>617</v>
      </c>
      <c r="E54" s="464" t="s">
        <v>478</v>
      </c>
      <c r="F54" s="465">
        <v>0</v>
      </c>
      <c r="G54" s="465">
        <v>0</v>
      </c>
      <c r="H54" s="465">
        <v>0</v>
      </c>
    </row>
    <row r="55" spans="1:10" ht="63" x14ac:dyDescent="0.25">
      <c r="A55" s="290" t="s">
        <v>272</v>
      </c>
      <c r="B55" s="480" t="s">
        <v>640</v>
      </c>
      <c r="C55" s="464" t="s">
        <v>146</v>
      </c>
      <c r="D55" s="464" t="s">
        <v>617</v>
      </c>
      <c r="E55" s="464" t="s">
        <v>479</v>
      </c>
      <c r="F55" s="465">
        <v>41980</v>
      </c>
      <c r="G55" s="465">
        <v>27500</v>
      </c>
      <c r="H55" s="465">
        <v>43792</v>
      </c>
    </row>
    <row r="56" spans="1:10" ht="31.5" x14ac:dyDescent="0.25">
      <c r="A56" s="219" t="s">
        <v>321</v>
      </c>
      <c r="B56" s="480" t="s">
        <v>640</v>
      </c>
      <c r="C56" s="464" t="s">
        <v>146</v>
      </c>
      <c r="D56" s="464" t="s">
        <v>617</v>
      </c>
      <c r="E56" s="464" t="s">
        <v>325</v>
      </c>
      <c r="F56" s="465">
        <f>F57</f>
        <v>1013</v>
      </c>
      <c r="G56" s="465">
        <f>G57</f>
        <v>6890</v>
      </c>
      <c r="H56" s="465">
        <f>H57</f>
        <v>0</v>
      </c>
    </row>
    <row r="57" spans="1:10" x14ac:dyDescent="0.25">
      <c r="A57" s="290" t="s">
        <v>304</v>
      </c>
      <c r="B57" s="480" t="s">
        <v>640</v>
      </c>
      <c r="C57" s="464" t="s">
        <v>146</v>
      </c>
      <c r="D57" s="464" t="s">
        <v>617</v>
      </c>
      <c r="E57" s="464" t="s">
        <v>482</v>
      </c>
      <c r="F57" s="465">
        <v>1013</v>
      </c>
      <c r="G57" s="465">
        <v>6890</v>
      </c>
      <c r="H57" s="465">
        <v>0</v>
      </c>
    </row>
    <row r="58" spans="1:10" ht="31.5" x14ac:dyDescent="0.25">
      <c r="A58" s="249" t="s">
        <v>95</v>
      </c>
      <c r="B58" s="470" t="s">
        <v>640</v>
      </c>
      <c r="C58" s="466" t="s">
        <v>96</v>
      </c>
      <c r="D58" s="464"/>
      <c r="E58" s="464"/>
      <c r="F58" s="468">
        <f>F59+F66</f>
        <v>23000</v>
      </c>
      <c r="G58" s="468" t="e">
        <f>G60+#REF!</f>
        <v>#REF!</v>
      </c>
      <c r="H58" s="468">
        <f>H59+H66</f>
        <v>23000</v>
      </c>
    </row>
    <row r="59" spans="1:10" x14ac:dyDescent="0.25">
      <c r="A59" s="249" t="s">
        <v>613</v>
      </c>
      <c r="B59" s="470" t="s">
        <v>640</v>
      </c>
      <c r="C59" s="466" t="s">
        <v>98</v>
      </c>
      <c r="D59" s="464"/>
      <c r="E59" s="464"/>
      <c r="F59" s="468">
        <f>F60</f>
        <v>1000</v>
      </c>
      <c r="G59" s="468"/>
      <c r="H59" s="468">
        <f>H60</f>
        <v>1000</v>
      </c>
    </row>
    <row r="60" spans="1:10" ht="31.5" x14ac:dyDescent="0.25">
      <c r="A60" s="512" t="s">
        <v>339</v>
      </c>
      <c r="B60" s="470" t="s">
        <v>640</v>
      </c>
      <c r="C60" s="466" t="s">
        <v>98</v>
      </c>
      <c r="D60" s="466" t="s">
        <v>489</v>
      </c>
      <c r="E60" s="466"/>
      <c r="F60" s="468">
        <f>F61</f>
        <v>1000</v>
      </c>
      <c r="G60" s="468" t="e">
        <f>G68+#REF!+#REF!</f>
        <v>#REF!</v>
      </c>
      <c r="H60" s="468">
        <f>H61</f>
        <v>1000</v>
      </c>
    </row>
    <row r="61" spans="1:10" ht="31.5" x14ac:dyDescent="0.25">
      <c r="A61" s="28" t="s">
        <v>341</v>
      </c>
      <c r="B61" s="470" t="s">
        <v>640</v>
      </c>
      <c r="C61" s="466" t="s">
        <v>98</v>
      </c>
      <c r="D61" s="466" t="s">
        <v>342</v>
      </c>
      <c r="E61" s="466"/>
      <c r="F61" s="468">
        <f>F64</f>
        <v>1000</v>
      </c>
      <c r="G61" s="468">
        <f>G64</f>
        <v>2000</v>
      </c>
      <c r="H61" s="468">
        <f>H64</f>
        <v>1000</v>
      </c>
      <c r="I61" s="150"/>
      <c r="J61" s="150"/>
    </row>
    <row r="62" spans="1:10" ht="31.5" x14ac:dyDescent="0.25">
      <c r="A62" s="422" t="s">
        <v>549</v>
      </c>
      <c r="B62" s="485" t="s">
        <v>640</v>
      </c>
      <c r="C62" s="466" t="s">
        <v>98</v>
      </c>
      <c r="D62" s="466" t="s">
        <v>490</v>
      </c>
      <c r="E62" s="466"/>
      <c r="F62" s="468">
        <f>F64</f>
        <v>1000</v>
      </c>
      <c r="G62" s="465">
        <f>G64</f>
        <v>2000</v>
      </c>
      <c r="H62" s="468">
        <f>H64</f>
        <v>1000</v>
      </c>
    </row>
    <row r="63" spans="1:10" ht="63" x14ac:dyDescent="0.25">
      <c r="A63" s="275" t="s">
        <v>618</v>
      </c>
      <c r="B63" s="480" t="s">
        <v>640</v>
      </c>
      <c r="C63" s="464" t="s">
        <v>98</v>
      </c>
      <c r="D63" s="464" t="s">
        <v>344</v>
      </c>
      <c r="E63" s="464"/>
      <c r="F63" s="465">
        <f t="shared" ref="F63:H64" si="0">F64</f>
        <v>1000</v>
      </c>
      <c r="G63" s="465">
        <f t="shared" si="0"/>
        <v>2000</v>
      </c>
      <c r="H63" s="465">
        <f t="shared" si="0"/>
        <v>1000</v>
      </c>
    </row>
    <row r="64" spans="1:10" ht="31.5" x14ac:dyDescent="0.25">
      <c r="A64" s="219" t="s">
        <v>321</v>
      </c>
      <c r="B64" s="480" t="s">
        <v>640</v>
      </c>
      <c r="C64" s="464" t="s">
        <v>98</v>
      </c>
      <c r="D64" s="464" t="s">
        <v>344</v>
      </c>
      <c r="E64" s="464" t="s">
        <v>325</v>
      </c>
      <c r="F64" s="465">
        <f t="shared" si="0"/>
        <v>1000</v>
      </c>
      <c r="G64" s="465">
        <f t="shared" si="0"/>
        <v>2000</v>
      </c>
      <c r="H64" s="465">
        <f t="shared" si="0"/>
        <v>1000</v>
      </c>
    </row>
    <row r="65" spans="1:10" x14ac:dyDescent="0.25">
      <c r="A65" s="290" t="s">
        <v>304</v>
      </c>
      <c r="B65" s="470" t="s">
        <v>640</v>
      </c>
      <c r="C65" s="464" t="s">
        <v>98</v>
      </c>
      <c r="D65" s="464" t="s">
        <v>344</v>
      </c>
      <c r="E65" s="464" t="s">
        <v>482</v>
      </c>
      <c r="F65" s="465">
        <v>1000</v>
      </c>
      <c r="G65" s="465">
        <v>2000</v>
      </c>
      <c r="H65" s="465">
        <v>1000</v>
      </c>
    </row>
    <row r="66" spans="1:10" ht="47.25" x14ac:dyDescent="0.25">
      <c r="A66" s="249" t="s">
        <v>619</v>
      </c>
      <c r="B66" s="470" t="s">
        <v>640</v>
      </c>
      <c r="C66" s="466" t="s">
        <v>100</v>
      </c>
      <c r="D66" s="464"/>
      <c r="E66" s="464"/>
      <c r="F66" s="468">
        <f>F67+F75</f>
        <v>22000</v>
      </c>
      <c r="G66" s="468"/>
      <c r="H66" s="468">
        <f>H67+H75</f>
        <v>22000</v>
      </c>
    </row>
    <row r="67" spans="1:10" ht="31.5" x14ac:dyDescent="0.25">
      <c r="A67" s="512" t="s">
        <v>339</v>
      </c>
      <c r="B67" s="470" t="s">
        <v>640</v>
      </c>
      <c r="C67" s="466" t="s">
        <v>100</v>
      </c>
      <c r="D67" s="466" t="s">
        <v>340</v>
      </c>
      <c r="E67" s="466"/>
      <c r="F67" s="468">
        <f>F68</f>
        <v>12000</v>
      </c>
      <c r="G67" s="468">
        <f>G68</f>
        <v>4000</v>
      </c>
      <c r="H67" s="468">
        <f>H68</f>
        <v>12000</v>
      </c>
    </row>
    <row r="68" spans="1:10" ht="31.5" x14ac:dyDescent="0.25">
      <c r="A68" s="443" t="s">
        <v>435</v>
      </c>
      <c r="B68" s="470" t="s">
        <v>640</v>
      </c>
      <c r="C68" s="466" t="s">
        <v>100</v>
      </c>
      <c r="D68" s="466" t="s">
        <v>434</v>
      </c>
      <c r="E68" s="466"/>
      <c r="F68" s="468">
        <f>F69</f>
        <v>12000</v>
      </c>
      <c r="G68" s="468">
        <f>G71</f>
        <v>4000</v>
      </c>
      <c r="H68" s="468">
        <f>H69</f>
        <v>12000</v>
      </c>
      <c r="I68" s="150"/>
      <c r="J68" s="150"/>
    </row>
    <row r="69" spans="1:10" ht="30" customHeight="1" x14ac:dyDescent="0.25">
      <c r="A69" s="515" t="s">
        <v>646</v>
      </c>
      <c r="B69" s="470" t="s">
        <v>640</v>
      </c>
      <c r="C69" s="466" t="s">
        <v>100</v>
      </c>
      <c r="D69" s="466" t="s">
        <v>550</v>
      </c>
      <c r="E69" s="466"/>
      <c r="F69" s="468">
        <f>F71</f>
        <v>12000</v>
      </c>
      <c r="G69" s="465">
        <f>G71</f>
        <v>4000</v>
      </c>
      <c r="H69" s="468">
        <f>H71</f>
        <v>12000</v>
      </c>
    </row>
    <row r="70" spans="1:10" ht="69.75" customHeight="1" x14ac:dyDescent="0.25">
      <c r="A70" s="275" t="s">
        <v>618</v>
      </c>
      <c r="B70" s="480" t="s">
        <v>640</v>
      </c>
      <c r="C70" s="464" t="s">
        <v>100</v>
      </c>
      <c r="D70" s="464" t="s">
        <v>436</v>
      </c>
      <c r="E70" s="464"/>
      <c r="F70" s="465">
        <f t="shared" ref="F70:H71" si="1">F71</f>
        <v>12000</v>
      </c>
      <c r="G70" s="465">
        <f t="shared" si="1"/>
        <v>4000</v>
      </c>
      <c r="H70" s="465">
        <f t="shared" si="1"/>
        <v>12000</v>
      </c>
    </row>
    <row r="71" spans="1:10" ht="38.25" customHeight="1" x14ac:dyDescent="0.25">
      <c r="A71" s="219" t="s">
        <v>321</v>
      </c>
      <c r="B71" s="480" t="s">
        <v>640</v>
      </c>
      <c r="C71" s="464" t="s">
        <v>100</v>
      </c>
      <c r="D71" s="464" t="s">
        <v>436</v>
      </c>
      <c r="E71" s="464" t="s">
        <v>325</v>
      </c>
      <c r="F71" s="465">
        <f t="shared" si="1"/>
        <v>12000</v>
      </c>
      <c r="G71" s="465">
        <f t="shared" si="1"/>
        <v>4000</v>
      </c>
      <c r="H71" s="465">
        <f t="shared" si="1"/>
        <v>12000</v>
      </c>
    </row>
    <row r="72" spans="1:10" ht="26.25" customHeight="1" x14ac:dyDescent="0.25">
      <c r="A72" s="290" t="s">
        <v>304</v>
      </c>
      <c r="B72" s="480" t="s">
        <v>640</v>
      </c>
      <c r="C72" s="464" t="s">
        <v>100</v>
      </c>
      <c r="D72" s="464" t="s">
        <v>436</v>
      </c>
      <c r="E72" s="464" t="s">
        <v>482</v>
      </c>
      <c r="F72" s="465">
        <v>12000</v>
      </c>
      <c r="G72" s="465">
        <v>4000</v>
      </c>
      <c r="H72" s="465">
        <v>12000</v>
      </c>
    </row>
    <row r="73" spans="1:10" ht="0.75" customHeight="1" x14ac:dyDescent="0.25">
      <c r="A73" s="219" t="s">
        <v>337</v>
      </c>
      <c r="B73" s="486" t="s">
        <v>640</v>
      </c>
      <c r="C73" s="472" t="s">
        <v>100</v>
      </c>
      <c r="D73" s="464" t="s">
        <v>436</v>
      </c>
      <c r="E73" s="472" t="s">
        <v>483</v>
      </c>
      <c r="F73" s="473">
        <f>F74</f>
        <v>0</v>
      </c>
      <c r="G73" s="473" t="e">
        <f>G74+#REF!+#REF!</f>
        <v>#REF!</v>
      </c>
      <c r="H73" s="473">
        <f>H74</f>
        <v>0</v>
      </c>
    </row>
    <row r="74" spans="1:10" ht="27.75" hidden="1" customHeight="1" x14ac:dyDescent="0.25">
      <c r="A74" s="219" t="s">
        <v>273</v>
      </c>
      <c r="B74" s="480" t="s">
        <v>640</v>
      </c>
      <c r="C74" s="472" t="s">
        <v>100</v>
      </c>
      <c r="D74" s="464" t="s">
        <v>436</v>
      </c>
      <c r="E74" s="472" t="s">
        <v>486</v>
      </c>
      <c r="F74" s="473">
        <v>0</v>
      </c>
      <c r="G74" s="473">
        <v>50000</v>
      </c>
      <c r="H74" s="473">
        <v>0</v>
      </c>
    </row>
    <row r="75" spans="1:10" ht="31.5" x14ac:dyDescent="0.25">
      <c r="A75" s="512" t="s">
        <v>339</v>
      </c>
      <c r="B75" s="470" t="s">
        <v>640</v>
      </c>
      <c r="C75" s="466" t="s">
        <v>100</v>
      </c>
      <c r="D75" s="466" t="s">
        <v>340</v>
      </c>
      <c r="E75" s="466"/>
      <c r="F75" s="468">
        <f>F76</f>
        <v>10000</v>
      </c>
      <c r="G75" s="468" t="e">
        <f>G76</f>
        <v>#REF!</v>
      </c>
      <c r="H75" s="468">
        <f>H76</f>
        <v>10000</v>
      </c>
    </row>
    <row r="76" spans="1:10" ht="31.5" x14ac:dyDescent="0.25">
      <c r="A76" s="28" t="s">
        <v>345</v>
      </c>
      <c r="B76" s="470" t="s">
        <v>640</v>
      </c>
      <c r="C76" s="466" t="s">
        <v>100</v>
      </c>
      <c r="D76" s="466" t="s">
        <v>346</v>
      </c>
      <c r="E76" s="466"/>
      <c r="F76" s="468">
        <f>F77</f>
        <v>10000</v>
      </c>
      <c r="G76" s="468" t="e">
        <f>G77+#REF!</f>
        <v>#REF!</v>
      </c>
      <c r="H76" s="468">
        <f>H77</f>
        <v>10000</v>
      </c>
    </row>
    <row r="77" spans="1:10" ht="31.5" customHeight="1" x14ac:dyDescent="0.25">
      <c r="A77" s="443" t="s">
        <v>500</v>
      </c>
      <c r="B77" s="485" t="s">
        <v>640</v>
      </c>
      <c r="C77" s="466" t="s">
        <v>100</v>
      </c>
      <c r="D77" s="466" t="s">
        <v>501</v>
      </c>
      <c r="E77" s="466"/>
      <c r="F77" s="468">
        <f>F79</f>
        <v>10000</v>
      </c>
      <c r="G77" s="465">
        <f>G79</f>
        <v>23600</v>
      </c>
      <c r="H77" s="468">
        <f>H79</f>
        <v>10000</v>
      </c>
    </row>
    <row r="78" spans="1:10" ht="63" x14ac:dyDescent="0.25">
      <c r="A78" s="275" t="s">
        <v>618</v>
      </c>
      <c r="B78" s="480" t="s">
        <v>640</v>
      </c>
      <c r="C78" s="464" t="s">
        <v>100</v>
      </c>
      <c r="D78" s="464" t="s">
        <v>352</v>
      </c>
      <c r="E78" s="464"/>
      <c r="F78" s="465">
        <f t="shared" ref="F78:H79" si="2">F79</f>
        <v>10000</v>
      </c>
      <c r="G78" s="465">
        <f t="shared" si="2"/>
        <v>23600</v>
      </c>
      <c r="H78" s="465">
        <f t="shared" si="2"/>
        <v>10000</v>
      </c>
    </row>
    <row r="79" spans="1:10" ht="31.5" x14ac:dyDescent="0.25">
      <c r="A79" s="219" t="s">
        <v>321</v>
      </c>
      <c r="B79" s="480" t="s">
        <v>640</v>
      </c>
      <c r="C79" s="464" t="s">
        <v>100</v>
      </c>
      <c r="D79" s="464" t="s">
        <v>352</v>
      </c>
      <c r="E79" s="464" t="s">
        <v>325</v>
      </c>
      <c r="F79" s="465">
        <f t="shared" si="2"/>
        <v>10000</v>
      </c>
      <c r="G79" s="465">
        <f t="shared" si="2"/>
        <v>23600</v>
      </c>
      <c r="H79" s="465">
        <f t="shared" si="2"/>
        <v>10000</v>
      </c>
    </row>
    <row r="80" spans="1:10" x14ac:dyDescent="0.25">
      <c r="A80" s="290" t="s">
        <v>304</v>
      </c>
      <c r="B80" s="480" t="s">
        <v>640</v>
      </c>
      <c r="C80" s="464" t="s">
        <v>100</v>
      </c>
      <c r="D80" s="464" t="s">
        <v>352</v>
      </c>
      <c r="E80" s="464" t="s">
        <v>482</v>
      </c>
      <c r="F80" s="465">
        <v>10000</v>
      </c>
      <c r="G80" s="465">
        <v>23600</v>
      </c>
      <c r="H80" s="465">
        <v>10000</v>
      </c>
    </row>
    <row r="81" spans="1:10" ht="63" hidden="1" customHeight="1" x14ac:dyDescent="0.25">
      <c r="A81" s="197" t="s">
        <v>336</v>
      </c>
      <c r="B81" s="470" t="s">
        <v>640</v>
      </c>
      <c r="C81" s="464" t="s">
        <v>100</v>
      </c>
      <c r="D81" s="464" t="s">
        <v>499</v>
      </c>
      <c r="E81" s="464" t="s">
        <v>325</v>
      </c>
      <c r="F81" s="465">
        <f>F82</f>
        <v>0</v>
      </c>
      <c r="G81" s="465">
        <f>G82</f>
        <v>0</v>
      </c>
      <c r="H81" s="465">
        <f>H82</f>
        <v>0</v>
      </c>
    </row>
    <row r="82" spans="1:10" ht="126" hidden="1" customHeight="1" x14ac:dyDescent="0.25">
      <c r="A82" s="290" t="s">
        <v>481</v>
      </c>
      <c r="B82" s="470" t="s">
        <v>640</v>
      </c>
      <c r="C82" s="464" t="s">
        <v>100</v>
      </c>
      <c r="D82" s="464" t="s">
        <v>499</v>
      </c>
      <c r="E82" s="464" t="s">
        <v>482</v>
      </c>
      <c r="F82" s="465"/>
      <c r="G82" s="465"/>
      <c r="H82" s="465"/>
    </row>
    <row r="83" spans="1:10" ht="220.5" hidden="1" customHeight="1" x14ac:dyDescent="0.25">
      <c r="A83" s="375" t="s">
        <v>500</v>
      </c>
      <c r="B83" s="480" t="s">
        <v>640</v>
      </c>
      <c r="C83" s="464" t="s">
        <v>100</v>
      </c>
      <c r="D83" s="464" t="s">
        <v>501</v>
      </c>
      <c r="E83" s="464"/>
      <c r="F83" s="465">
        <f>F85</f>
        <v>0</v>
      </c>
      <c r="G83" s="465">
        <f>G85</f>
        <v>23600</v>
      </c>
      <c r="H83" s="465">
        <f>H85</f>
        <v>0</v>
      </c>
    </row>
    <row r="84" spans="1:10" ht="78.75" hidden="1" customHeight="1" x14ac:dyDescent="0.25">
      <c r="A84" s="275" t="s">
        <v>441</v>
      </c>
      <c r="B84" s="480" t="s">
        <v>640</v>
      </c>
      <c r="C84" s="464" t="s">
        <v>100</v>
      </c>
      <c r="D84" s="464" t="s">
        <v>352</v>
      </c>
      <c r="E84" s="464"/>
      <c r="F84" s="465">
        <f t="shared" ref="F84:H85" si="3">F85</f>
        <v>0</v>
      </c>
      <c r="G84" s="465">
        <f t="shared" si="3"/>
        <v>23600</v>
      </c>
      <c r="H84" s="465">
        <f t="shared" si="3"/>
        <v>0</v>
      </c>
    </row>
    <row r="85" spans="1:10" ht="78.75" hidden="1" customHeight="1" x14ac:dyDescent="0.25">
      <c r="A85" s="197" t="s">
        <v>336</v>
      </c>
      <c r="B85" s="480" t="s">
        <v>640</v>
      </c>
      <c r="C85" s="464" t="s">
        <v>100</v>
      </c>
      <c r="D85" s="464" t="s">
        <v>352</v>
      </c>
      <c r="E85" s="464" t="s">
        <v>325</v>
      </c>
      <c r="F85" s="465">
        <f t="shared" si="3"/>
        <v>0</v>
      </c>
      <c r="G85" s="465">
        <f t="shared" si="3"/>
        <v>23600</v>
      </c>
      <c r="H85" s="465">
        <f t="shared" si="3"/>
        <v>0</v>
      </c>
    </row>
    <row r="86" spans="1:10" ht="110.25" hidden="1" customHeight="1" x14ac:dyDescent="0.25">
      <c r="A86" s="290" t="s">
        <v>304</v>
      </c>
      <c r="B86" s="480" t="s">
        <v>640</v>
      </c>
      <c r="C86" s="464" t="s">
        <v>100</v>
      </c>
      <c r="D86" s="464" t="s">
        <v>352</v>
      </c>
      <c r="E86" s="464" t="s">
        <v>482</v>
      </c>
      <c r="F86" s="465">
        <v>0</v>
      </c>
      <c r="G86" s="465">
        <v>23600</v>
      </c>
      <c r="H86" s="465">
        <v>0</v>
      </c>
    </row>
    <row r="87" spans="1:10" ht="94.5" hidden="1" customHeight="1" x14ac:dyDescent="0.25">
      <c r="A87" s="28" t="s">
        <v>502</v>
      </c>
      <c r="B87" s="470" t="s">
        <v>640</v>
      </c>
      <c r="C87" s="466" t="s">
        <v>357</v>
      </c>
      <c r="D87" s="466" t="s">
        <v>354</v>
      </c>
      <c r="E87" s="466"/>
      <c r="F87" s="468">
        <f>F90</f>
        <v>309160</v>
      </c>
      <c r="G87" s="468">
        <f>G90</f>
        <v>293885.67000000004</v>
      </c>
      <c r="H87" s="468">
        <f>H90</f>
        <v>326350</v>
      </c>
    </row>
    <row r="88" spans="1:10" ht="220.5" hidden="1" customHeight="1" x14ac:dyDescent="0.25">
      <c r="A88" s="375" t="s">
        <v>503</v>
      </c>
      <c r="B88" s="470" t="s">
        <v>640</v>
      </c>
      <c r="C88" s="464" t="s">
        <v>357</v>
      </c>
      <c r="D88" s="464" t="s">
        <v>504</v>
      </c>
      <c r="E88" s="464"/>
      <c r="F88" s="465">
        <f>F90</f>
        <v>309160</v>
      </c>
      <c r="G88" s="465">
        <f>G90</f>
        <v>293885.67000000004</v>
      </c>
      <c r="H88" s="465">
        <f>H90</f>
        <v>326350</v>
      </c>
    </row>
    <row r="89" spans="1:10" ht="78.75" hidden="1" customHeight="1" x14ac:dyDescent="0.25">
      <c r="A89" s="275" t="s">
        <v>343</v>
      </c>
      <c r="B89" s="470" t="s">
        <v>640</v>
      </c>
      <c r="C89" s="464" t="s">
        <v>357</v>
      </c>
      <c r="D89" s="464" t="s">
        <v>355</v>
      </c>
      <c r="E89" s="464"/>
      <c r="F89" s="465">
        <f>F90</f>
        <v>309160</v>
      </c>
      <c r="G89" s="465">
        <f>G90</f>
        <v>293885.67000000004</v>
      </c>
      <c r="H89" s="465">
        <f>H90</f>
        <v>326350</v>
      </c>
    </row>
    <row r="90" spans="1:10" x14ac:dyDescent="0.25">
      <c r="A90" s="249" t="s">
        <v>101</v>
      </c>
      <c r="B90" s="470" t="s">
        <v>640</v>
      </c>
      <c r="C90" s="466" t="s">
        <v>102</v>
      </c>
      <c r="D90" s="464"/>
      <c r="E90" s="464"/>
      <c r="F90" s="468">
        <f>F91+F117</f>
        <v>309160</v>
      </c>
      <c r="G90" s="468">
        <f>G91+G116</f>
        <v>293885.67000000004</v>
      </c>
      <c r="H90" s="468">
        <f>H91+H117</f>
        <v>326350</v>
      </c>
    </row>
    <row r="91" spans="1:10" x14ac:dyDescent="0.25">
      <c r="A91" s="249" t="s">
        <v>103</v>
      </c>
      <c r="B91" s="470" t="s">
        <v>640</v>
      </c>
      <c r="C91" s="466" t="s">
        <v>104</v>
      </c>
      <c r="D91" s="464"/>
      <c r="E91" s="464"/>
      <c r="F91" s="468">
        <f>F92+F98</f>
        <v>308160</v>
      </c>
      <c r="G91" s="468">
        <f>G98</f>
        <v>293885.67000000004</v>
      </c>
      <c r="H91" s="468">
        <f>H92+H98</f>
        <v>325350</v>
      </c>
    </row>
    <row r="92" spans="1:10" ht="31.5" x14ac:dyDescent="0.25">
      <c r="A92" s="512" t="s">
        <v>339</v>
      </c>
      <c r="B92" s="470" t="s">
        <v>640</v>
      </c>
      <c r="C92" s="466" t="s">
        <v>104</v>
      </c>
      <c r="D92" s="466" t="s">
        <v>340</v>
      </c>
      <c r="E92" s="466"/>
      <c r="F92" s="468">
        <f>F93</f>
        <v>1000</v>
      </c>
      <c r="G92" s="468">
        <f>G98</f>
        <v>293885.67000000004</v>
      </c>
      <c r="H92" s="468">
        <f>H93</f>
        <v>1000</v>
      </c>
    </row>
    <row r="93" spans="1:10" ht="31.5" x14ac:dyDescent="0.25">
      <c r="A93" s="249" t="s">
        <v>439</v>
      </c>
      <c r="B93" s="470" t="s">
        <v>640</v>
      </c>
      <c r="C93" s="466" t="s">
        <v>104</v>
      </c>
      <c r="D93" s="466" t="s">
        <v>437</v>
      </c>
      <c r="E93" s="466"/>
      <c r="F93" s="468">
        <f>F96</f>
        <v>1000</v>
      </c>
      <c r="G93" s="468">
        <f>G96</f>
        <v>2000</v>
      </c>
      <c r="H93" s="468">
        <f>H96</f>
        <v>1000</v>
      </c>
      <c r="I93" s="150"/>
      <c r="J93" s="150"/>
    </row>
    <row r="94" spans="1:10" ht="63" customHeight="1" x14ac:dyDescent="0.25">
      <c r="A94" s="422" t="s">
        <v>552</v>
      </c>
      <c r="B94" s="485" t="s">
        <v>640</v>
      </c>
      <c r="C94" s="466" t="s">
        <v>104</v>
      </c>
      <c r="D94" s="466" t="s">
        <v>551</v>
      </c>
      <c r="E94" s="466"/>
      <c r="F94" s="468">
        <f>F96</f>
        <v>1000</v>
      </c>
      <c r="G94" s="465">
        <f>G96</f>
        <v>2000</v>
      </c>
      <c r="H94" s="468">
        <f>H96</f>
        <v>1000</v>
      </c>
    </row>
    <row r="95" spans="1:10" ht="63" x14ac:dyDescent="0.25">
      <c r="A95" s="275" t="s">
        <v>618</v>
      </c>
      <c r="B95" s="480" t="s">
        <v>640</v>
      </c>
      <c r="C95" s="464" t="s">
        <v>104</v>
      </c>
      <c r="D95" s="464" t="s">
        <v>438</v>
      </c>
      <c r="E95" s="464"/>
      <c r="F95" s="465">
        <f t="shared" ref="F95:H96" si="4">F96</f>
        <v>1000</v>
      </c>
      <c r="G95" s="465">
        <f t="shared" si="4"/>
        <v>2000</v>
      </c>
      <c r="H95" s="465">
        <f t="shared" si="4"/>
        <v>1000</v>
      </c>
    </row>
    <row r="96" spans="1:10" ht="31.5" x14ac:dyDescent="0.25">
      <c r="A96" s="219" t="s">
        <v>321</v>
      </c>
      <c r="B96" s="480" t="s">
        <v>640</v>
      </c>
      <c r="C96" s="464" t="s">
        <v>104</v>
      </c>
      <c r="D96" s="464" t="s">
        <v>438</v>
      </c>
      <c r="E96" s="464" t="s">
        <v>325</v>
      </c>
      <c r="F96" s="465">
        <f t="shared" si="4"/>
        <v>1000</v>
      </c>
      <c r="G96" s="465">
        <f t="shared" si="4"/>
        <v>2000</v>
      </c>
      <c r="H96" s="465">
        <f t="shared" si="4"/>
        <v>1000</v>
      </c>
    </row>
    <row r="97" spans="1:8" x14ac:dyDescent="0.25">
      <c r="A97" s="290" t="s">
        <v>304</v>
      </c>
      <c r="B97" s="480" t="s">
        <v>640</v>
      </c>
      <c r="C97" s="464" t="s">
        <v>104</v>
      </c>
      <c r="D97" s="464" t="s">
        <v>438</v>
      </c>
      <c r="E97" s="464" t="s">
        <v>482</v>
      </c>
      <c r="F97" s="465">
        <v>1000</v>
      </c>
      <c r="G97" s="465">
        <v>2000</v>
      </c>
      <c r="H97" s="465">
        <v>1000</v>
      </c>
    </row>
    <row r="98" spans="1:8" ht="31.5" x14ac:dyDescent="0.25">
      <c r="A98" s="28" t="s">
        <v>505</v>
      </c>
      <c r="B98" s="470" t="s">
        <v>640</v>
      </c>
      <c r="C98" s="466" t="s">
        <v>104</v>
      </c>
      <c r="D98" s="466" t="s">
        <v>359</v>
      </c>
      <c r="E98" s="466"/>
      <c r="F98" s="468">
        <f>F99+F112</f>
        <v>307160</v>
      </c>
      <c r="G98" s="468">
        <f>G99</f>
        <v>293885.67000000004</v>
      </c>
      <c r="H98" s="468">
        <f>H99+H112</f>
        <v>324350</v>
      </c>
    </row>
    <row r="99" spans="1:8" ht="31.5" customHeight="1" x14ac:dyDescent="0.25">
      <c r="A99" s="28" t="s">
        <v>506</v>
      </c>
      <c r="B99" s="470" t="s">
        <v>640</v>
      </c>
      <c r="C99" s="466" t="s">
        <v>104</v>
      </c>
      <c r="D99" s="466" t="s">
        <v>361</v>
      </c>
      <c r="E99" s="466"/>
      <c r="F99" s="468">
        <f>F100+F104+F108</f>
        <v>307160</v>
      </c>
      <c r="G99" s="468">
        <f>G100+G104</f>
        <v>293885.67000000004</v>
      </c>
      <c r="H99" s="468">
        <f>H100+H104+H108</f>
        <v>324350</v>
      </c>
    </row>
    <row r="100" spans="1:8" ht="45.75" customHeight="1" x14ac:dyDescent="0.25">
      <c r="A100" s="249" t="s">
        <v>647</v>
      </c>
      <c r="B100" s="485" t="s">
        <v>640</v>
      </c>
      <c r="C100" s="466" t="s">
        <v>104</v>
      </c>
      <c r="D100" s="466" t="s">
        <v>507</v>
      </c>
      <c r="E100" s="466"/>
      <c r="F100" s="468">
        <f>F102</f>
        <v>307160</v>
      </c>
      <c r="G100" s="465">
        <f>G102</f>
        <v>228885.67</v>
      </c>
      <c r="H100" s="468">
        <f>H102</f>
        <v>324350</v>
      </c>
    </row>
    <row r="101" spans="1:8" ht="67.5" customHeight="1" x14ac:dyDescent="0.25">
      <c r="A101" s="275" t="s">
        <v>618</v>
      </c>
      <c r="B101" s="480" t="s">
        <v>640</v>
      </c>
      <c r="C101" s="464" t="s">
        <v>104</v>
      </c>
      <c r="D101" s="464" t="s">
        <v>362</v>
      </c>
      <c r="E101" s="464"/>
      <c r="F101" s="465">
        <f t="shared" ref="F101:H102" si="5">F102</f>
        <v>307160</v>
      </c>
      <c r="G101" s="465">
        <f t="shared" si="5"/>
        <v>228885.67</v>
      </c>
      <c r="H101" s="465">
        <f t="shared" si="5"/>
        <v>324350</v>
      </c>
    </row>
    <row r="102" spans="1:8" ht="38.25" customHeight="1" x14ac:dyDescent="0.25">
      <c r="A102" s="219" t="s">
        <v>321</v>
      </c>
      <c r="B102" s="480" t="s">
        <v>640</v>
      </c>
      <c r="C102" s="464" t="s">
        <v>104</v>
      </c>
      <c r="D102" s="464" t="s">
        <v>362</v>
      </c>
      <c r="E102" s="464" t="s">
        <v>325</v>
      </c>
      <c r="F102" s="465">
        <f t="shared" si="5"/>
        <v>307160</v>
      </c>
      <c r="G102" s="465">
        <f t="shared" si="5"/>
        <v>228885.67</v>
      </c>
      <c r="H102" s="465">
        <f t="shared" si="5"/>
        <v>324350</v>
      </c>
    </row>
    <row r="103" spans="1:8" ht="39" customHeight="1" x14ac:dyDescent="0.25">
      <c r="A103" s="290" t="s">
        <v>304</v>
      </c>
      <c r="B103" s="480" t="s">
        <v>640</v>
      </c>
      <c r="C103" s="464" t="s">
        <v>104</v>
      </c>
      <c r="D103" s="464" t="s">
        <v>362</v>
      </c>
      <c r="E103" s="464" t="s">
        <v>482</v>
      </c>
      <c r="F103" s="465">
        <v>307160</v>
      </c>
      <c r="G103" s="465">
        <v>228885.67</v>
      </c>
      <c r="H103" s="465">
        <v>324350</v>
      </c>
    </row>
    <row r="104" spans="1:8" ht="0.75" customHeight="1" x14ac:dyDescent="0.25">
      <c r="A104" s="516" t="s">
        <v>648</v>
      </c>
      <c r="B104" s="470" t="s">
        <v>640</v>
      </c>
      <c r="C104" s="466" t="s">
        <v>104</v>
      </c>
      <c r="D104" s="466" t="s">
        <v>508</v>
      </c>
      <c r="E104" s="466"/>
      <c r="F104" s="468">
        <f>F106</f>
        <v>0</v>
      </c>
      <c r="G104" s="465">
        <f>G106</f>
        <v>65000</v>
      </c>
      <c r="H104" s="468">
        <f>H106</f>
        <v>0</v>
      </c>
    </row>
    <row r="105" spans="1:8" ht="42.75" hidden="1" customHeight="1" x14ac:dyDescent="0.25">
      <c r="A105" s="275" t="s">
        <v>618</v>
      </c>
      <c r="B105" s="480" t="s">
        <v>640</v>
      </c>
      <c r="C105" s="464" t="s">
        <v>104</v>
      </c>
      <c r="D105" s="464" t="s">
        <v>364</v>
      </c>
      <c r="E105" s="464"/>
      <c r="F105" s="465">
        <f t="shared" ref="F105:H106" si="6">F106</f>
        <v>0</v>
      </c>
      <c r="G105" s="465">
        <f t="shared" si="6"/>
        <v>65000</v>
      </c>
      <c r="H105" s="465">
        <f t="shared" si="6"/>
        <v>0</v>
      </c>
    </row>
    <row r="106" spans="1:8" ht="36" hidden="1" customHeight="1" x14ac:dyDescent="0.25">
      <c r="A106" s="219" t="s">
        <v>321</v>
      </c>
      <c r="B106" s="480" t="s">
        <v>640</v>
      </c>
      <c r="C106" s="464" t="s">
        <v>104</v>
      </c>
      <c r="D106" s="464" t="s">
        <v>364</v>
      </c>
      <c r="E106" s="464" t="s">
        <v>325</v>
      </c>
      <c r="F106" s="465">
        <f t="shared" si="6"/>
        <v>0</v>
      </c>
      <c r="G106" s="465">
        <f t="shared" si="6"/>
        <v>65000</v>
      </c>
      <c r="H106" s="465">
        <f t="shared" si="6"/>
        <v>0</v>
      </c>
    </row>
    <row r="107" spans="1:8" ht="27.75" hidden="1" customHeight="1" x14ac:dyDescent="0.25">
      <c r="A107" s="290" t="s">
        <v>304</v>
      </c>
      <c r="B107" s="480" t="s">
        <v>640</v>
      </c>
      <c r="C107" s="464" t="s">
        <v>104</v>
      </c>
      <c r="D107" s="464" t="s">
        <v>364</v>
      </c>
      <c r="E107" s="464" t="s">
        <v>482</v>
      </c>
      <c r="F107" s="465">
        <v>0</v>
      </c>
      <c r="G107" s="465">
        <v>65000</v>
      </c>
      <c r="H107" s="465">
        <v>0</v>
      </c>
    </row>
    <row r="108" spans="1:8" ht="31.5" hidden="1" x14ac:dyDescent="0.25">
      <c r="A108" s="252" t="s">
        <v>649</v>
      </c>
      <c r="B108" s="470" t="s">
        <v>640</v>
      </c>
      <c r="C108" s="466" t="s">
        <v>104</v>
      </c>
      <c r="D108" s="466" t="s">
        <v>553</v>
      </c>
      <c r="E108" s="466"/>
      <c r="F108" s="468">
        <f>F110</f>
        <v>0</v>
      </c>
      <c r="G108" s="465">
        <f>G110</f>
        <v>0</v>
      </c>
      <c r="H108" s="468">
        <f>H110</f>
        <v>0</v>
      </c>
    </row>
    <row r="109" spans="1:8" ht="73.5" hidden="1" customHeight="1" x14ac:dyDescent="0.25">
      <c r="A109" s="275" t="s">
        <v>618</v>
      </c>
      <c r="B109" s="480" t="s">
        <v>640</v>
      </c>
      <c r="C109" s="464" t="s">
        <v>104</v>
      </c>
      <c r="D109" s="464" t="s">
        <v>442</v>
      </c>
      <c r="E109" s="464"/>
      <c r="F109" s="465">
        <f t="shared" ref="F109:H110" si="7">F110</f>
        <v>0</v>
      </c>
      <c r="G109" s="465">
        <f t="shared" si="7"/>
        <v>0</v>
      </c>
      <c r="H109" s="465">
        <f t="shared" si="7"/>
        <v>0</v>
      </c>
    </row>
    <row r="110" spans="1:8" ht="41.25" hidden="1" customHeight="1" x14ac:dyDescent="0.25">
      <c r="A110" s="219" t="s">
        <v>321</v>
      </c>
      <c r="B110" s="480" t="s">
        <v>640</v>
      </c>
      <c r="C110" s="464" t="s">
        <v>104</v>
      </c>
      <c r="D110" s="464" t="s">
        <v>442</v>
      </c>
      <c r="E110" s="464" t="s">
        <v>325</v>
      </c>
      <c r="F110" s="465">
        <f t="shared" si="7"/>
        <v>0</v>
      </c>
      <c r="G110" s="465">
        <f t="shared" si="7"/>
        <v>0</v>
      </c>
      <c r="H110" s="465">
        <f t="shared" si="7"/>
        <v>0</v>
      </c>
    </row>
    <row r="111" spans="1:8" ht="28.5" hidden="1" customHeight="1" x14ac:dyDescent="0.25">
      <c r="A111" s="290" t="s">
        <v>304</v>
      </c>
      <c r="B111" s="480" t="s">
        <v>640</v>
      </c>
      <c r="C111" s="464" t="s">
        <v>104</v>
      </c>
      <c r="D111" s="464" t="s">
        <v>442</v>
      </c>
      <c r="E111" s="464" t="s">
        <v>482</v>
      </c>
      <c r="F111" s="465">
        <v>0</v>
      </c>
      <c r="G111" s="465">
        <v>0</v>
      </c>
      <c r="H111" s="465">
        <v>0</v>
      </c>
    </row>
    <row r="112" spans="1:8" ht="41.25" hidden="1" customHeight="1" x14ac:dyDescent="0.25">
      <c r="A112" s="28" t="s">
        <v>511</v>
      </c>
      <c r="B112" s="470" t="s">
        <v>640</v>
      </c>
      <c r="C112" s="466" t="s">
        <v>104</v>
      </c>
      <c r="D112" s="466" t="s">
        <v>369</v>
      </c>
      <c r="E112" s="466"/>
      <c r="F112" s="468">
        <f>F115</f>
        <v>0</v>
      </c>
      <c r="G112" s="468">
        <f>G115</f>
        <v>0</v>
      </c>
      <c r="H112" s="468">
        <f>H115</f>
        <v>0</v>
      </c>
    </row>
    <row r="113" spans="1:10" ht="31.5" hidden="1" x14ac:dyDescent="0.25">
      <c r="A113" s="28" t="s">
        <v>512</v>
      </c>
      <c r="B113" s="470" t="s">
        <v>640</v>
      </c>
      <c r="C113" s="466" t="s">
        <v>104</v>
      </c>
      <c r="D113" s="466" t="s">
        <v>513</v>
      </c>
      <c r="E113" s="466"/>
      <c r="F113" s="468">
        <f>F115</f>
        <v>0</v>
      </c>
      <c r="G113" s="465">
        <f>G115</f>
        <v>0</v>
      </c>
      <c r="H113" s="468">
        <f>H115</f>
        <v>0</v>
      </c>
    </row>
    <row r="114" spans="1:10" ht="63" hidden="1" x14ac:dyDescent="0.25">
      <c r="A114" s="275" t="s">
        <v>618</v>
      </c>
      <c r="B114" s="470" t="s">
        <v>640</v>
      </c>
      <c r="C114" s="464" t="s">
        <v>104</v>
      </c>
      <c r="D114" s="464" t="s">
        <v>370</v>
      </c>
      <c r="E114" s="464"/>
      <c r="F114" s="465">
        <f t="shared" ref="F114:H115" si="8">F115</f>
        <v>0</v>
      </c>
      <c r="G114" s="465">
        <f t="shared" si="8"/>
        <v>0</v>
      </c>
      <c r="H114" s="465">
        <f t="shared" si="8"/>
        <v>0</v>
      </c>
    </row>
    <row r="115" spans="1:10" ht="31.5" hidden="1" x14ac:dyDescent="0.25">
      <c r="A115" s="219" t="s">
        <v>321</v>
      </c>
      <c r="B115" s="470" t="s">
        <v>640</v>
      </c>
      <c r="C115" s="464" t="s">
        <v>104</v>
      </c>
      <c r="D115" s="464" t="s">
        <v>370</v>
      </c>
      <c r="E115" s="464" t="s">
        <v>325</v>
      </c>
      <c r="F115" s="465">
        <f t="shared" si="8"/>
        <v>0</v>
      </c>
      <c r="G115" s="465">
        <f t="shared" si="8"/>
        <v>0</v>
      </c>
      <c r="H115" s="465">
        <f t="shared" si="8"/>
        <v>0</v>
      </c>
    </row>
    <row r="116" spans="1:10" hidden="1" x14ac:dyDescent="0.25">
      <c r="A116" s="290" t="s">
        <v>304</v>
      </c>
      <c r="B116" s="480" t="s">
        <v>640</v>
      </c>
      <c r="C116" s="464" t="s">
        <v>104</v>
      </c>
      <c r="D116" s="464" t="s">
        <v>370</v>
      </c>
      <c r="E116" s="464" t="s">
        <v>482</v>
      </c>
      <c r="F116" s="465">
        <v>0</v>
      </c>
      <c r="G116" s="465">
        <v>0</v>
      </c>
      <c r="H116" s="465">
        <v>0</v>
      </c>
    </row>
    <row r="117" spans="1:10" ht="29.25" x14ac:dyDescent="0.25">
      <c r="A117" s="517" t="s">
        <v>554</v>
      </c>
      <c r="B117" s="470" t="s">
        <v>640</v>
      </c>
      <c r="C117" s="466" t="s">
        <v>311</v>
      </c>
      <c r="D117" s="464"/>
      <c r="E117" s="464"/>
      <c r="F117" s="468">
        <f>F118</f>
        <v>1000</v>
      </c>
      <c r="G117" s="468" t="e">
        <f>G131</f>
        <v>#REF!</v>
      </c>
      <c r="H117" s="468">
        <f>H118</f>
        <v>1000</v>
      </c>
    </row>
    <row r="118" spans="1:10" ht="31.5" x14ac:dyDescent="0.25">
      <c r="A118" s="28" t="s">
        <v>514</v>
      </c>
      <c r="B118" s="470" t="s">
        <v>640</v>
      </c>
      <c r="C118" s="466" t="s">
        <v>311</v>
      </c>
      <c r="D118" s="466" t="s">
        <v>372</v>
      </c>
      <c r="E118" s="466"/>
      <c r="F118" s="468">
        <f>F121</f>
        <v>1000</v>
      </c>
      <c r="G118" s="468">
        <f>G121</f>
        <v>1000</v>
      </c>
      <c r="H118" s="468">
        <f>H121</f>
        <v>1000</v>
      </c>
    </row>
    <row r="119" spans="1:10" ht="47.25" x14ac:dyDescent="0.25">
      <c r="A119" s="433" t="s">
        <v>555</v>
      </c>
      <c r="B119" s="485" t="s">
        <v>640</v>
      </c>
      <c r="C119" s="466" t="s">
        <v>311</v>
      </c>
      <c r="D119" s="466" t="s">
        <v>592</v>
      </c>
      <c r="E119" s="466"/>
      <c r="F119" s="468">
        <f t="shared" ref="F119:H121" si="9">F120</f>
        <v>1000</v>
      </c>
      <c r="G119" s="465">
        <f t="shared" si="9"/>
        <v>1000</v>
      </c>
      <c r="H119" s="468">
        <f t="shared" si="9"/>
        <v>1000</v>
      </c>
    </row>
    <row r="120" spans="1:10" ht="63" x14ac:dyDescent="0.25">
      <c r="A120" s="275" t="s">
        <v>618</v>
      </c>
      <c r="B120" s="480" t="s">
        <v>640</v>
      </c>
      <c r="C120" s="464" t="s">
        <v>311</v>
      </c>
      <c r="D120" s="464" t="s">
        <v>591</v>
      </c>
      <c r="E120" s="464"/>
      <c r="F120" s="465">
        <f t="shared" si="9"/>
        <v>1000</v>
      </c>
      <c r="G120" s="465">
        <f t="shared" si="9"/>
        <v>1000</v>
      </c>
      <c r="H120" s="465">
        <f t="shared" si="9"/>
        <v>1000</v>
      </c>
    </row>
    <row r="121" spans="1:10" ht="31.5" x14ac:dyDescent="0.25">
      <c r="A121" s="219" t="s">
        <v>321</v>
      </c>
      <c r="B121" s="480" t="s">
        <v>640</v>
      </c>
      <c r="C121" s="464" t="s">
        <v>311</v>
      </c>
      <c r="D121" s="464" t="s">
        <v>591</v>
      </c>
      <c r="E121" s="464" t="s">
        <v>325</v>
      </c>
      <c r="F121" s="465">
        <f t="shared" si="9"/>
        <v>1000</v>
      </c>
      <c r="G121" s="465">
        <f t="shared" si="9"/>
        <v>1000</v>
      </c>
      <c r="H121" s="465">
        <f t="shared" si="9"/>
        <v>1000</v>
      </c>
    </row>
    <row r="122" spans="1:10" x14ac:dyDescent="0.25">
      <c r="A122" s="290" t="s">
        <v>547</v>
      </c>
      <c r="B122" s="480" t="s">
        <v>640</v>
      </c>
      <c r="C122" s="464" t="s">
        <v>311</v>
      </c>
      <c r="D122" s="464" t="s">
        <v>591</v>
      </c>
      <c r="E122" s="464" t="s">
        <v>482</v>
      </c>
      <c r="F122" s="465">
        <v>1000</v>
      </c>
      <c r="G122" s="465">
        <v>1000</v>
      </c>
      <c r="H122" s="465">
        <v>1000</v>
      </c>
      <c r="I122" s="115"/>
      <c r="J122" s="115"/>
    </row>
    <row r="123" spans="1:10" x14ac:dyDescent="0.25">
      <c r="A123" s="249" t="s">
        <v>105</v>
      </c>
      <c r="B123" s="470" t="s">
        <v>640</v>
      </c>
      <c r="C123" s="466" t="s">
        <v>106</v>
      </c>
      <c r="D123" s="464"/>
      <c r="E123" s="464"/>
      <c r="F123" s="468">
        <f>F124+F131</f>
        <v>356031</v>
      </c>
      <c r="G123" s="468" t="e">
        <f>G131</f>
        <v>#REF!</v>
      </c>
      <c r="H123" s="468">
        <f>H124+H131</f>
        <v>53000</v>
      </c>
      <c r="I123" s="115"/>
      <c r="J123" s="115"/>
    </row>
    <row r="124" spans="1:10" x14ac:dyDescent="0.25">
      <c r="A124" s="249" t="s">
        <v>107</v>
      </c>
      <c r="B124" s="470" t="s">
        <v>640</v>
      </c>
      <c r="C124" s="466" t="s">
        <v>108</v>
      </c>
      <c r="D124" s="464"/>
      <c r="E124" s="464"/>
      <c r="F124" s="468">
        <f t="shared" ref="F124:F129" si="10">F125</f>
        <v>10000</v>
      </c>
      <c r="G124" s="468" t="e">
        <f>G125</f>
        <v>#REF!</v>
      </c>
      <c r="H124" s="468">
        <f t="shared" ref="H124:H129" si="11">H125</f>
        <v>10000</v>
      </c>
      <c r="I124" s="115"/>
      <c r="J124" s="115"/>
    </row>
    <row r="125" spans="1:10" ht="47.25" x14ac:dyDescent="0.25">
      <c r="A125" s="249" t="s">
        <v>515</v>
      </c>
      <c r="B125" s="470" t="s">
        <v>640</v>
      </c>
      <c r="C125" s="466" t="s">
        <v>108</v>
      </c>
      <c r="D125" s="466" t="s">
        <v>374</v>
      </c>
      <c r="E125" s="466"/>
      <c r="F125" s="468">
        <f t="shared" si="10"/>
        <v>10000</v>
      </c>
      <c r="G125" s="468" t="e">
        <f>G126+#REF!</f>
        <v>#REF!</v>
      </c>
      <c r="H125" s="468">
        <f t="shared" si="11"/>
        <v>10000</v>
      </c>
      <c r="I125" s="105"/>
      <c r="J125" s="105"/>
    </row>
    <row r="126" spans="1:10" ht="63" x14ac:dyDescent="0.25">
      <c r="A126" s="422" t="s">
        <v>623</v>
      </c>
      <c r="B126" s="470" t="s">
        <v>640</v>
      </c>
      <c r="C126" s="466" t="s">
        <v>108</v>
      </c>
      <c r="D126" s="466" t="s">
        <v>621</v>
      </c>
      <c r="E126" s="466"/>
      <c r="F126" s="468">
        <f t="shared" si="10"/>
        <v>10000</v>
      </c>
      <c r="G126" s="468" t="e">
        <f>G127+G131+#REF!+#REF!</f>
        <v>#REF!</v>
      </c>
      <c r="H126" s="468">
        <f t="shared" si="11"/>
        <v>10000</v>
      </c>
    </row>
    <row r="127" spans="1:10" ht="31.5" x14ac:dyDescent="0.25">
      <c r="A127" s="518" t="s">
        <v>650</v>
      </c>
      <c r="B127" s="485" t="s">
        <v>640</v>
      </c>
      <c r="C127" s="466" t="s">
        <v>108</v>
      </c>
      <c r="D127" s="466" t="s">
        <v>651</v>
      </c>
      <c r="E127" s="466"/>
      <c r="F127" s="468">
        <f t="shared" si="10"/>
        <v>10000</v>
      </c>
      <c r="G127" s="465">
        <f>G128</f>
        <v>55000</v>
      </c>
      <c r="H127" s="468">
        <f t="shared" si="11"/>
        <v>10000</v>
      </c>
    </row>
    <row r="128" spans="1:10" ht="63" x14ac:dyDescent="0.25">
      <c r="A128" s="275" t="s">
        <v>618</v>
      </c>
      <c r="B128" s="480" t="s">
        <v>640</v>
      </c>
      <c r="C128" s="464" t="s">
        <v>108</v>
      </c>
      <c r="D128" s="464" t="s">
        <v>622</v>
      </c>
      <c r="E128" s="464"/>
      <c r="F128" s="465">
        <f t="shared" si="10"/>
        <v>10000</v>
      </c>
      <c r="G128" s="465">
        <f>G129</f>
        <v>55000</v>
      </c>
      <c r="H128" s="465">
        <f t="shared" si="11"/>
        <v>10000</v>
      </c>
    </row>
    <row r="129" spans="1:10" ht="31.5" x14ac:dyDescent="0.25">
      <c r="A129" s="219" t="s">
        <v>321</v>
      </c>
      <c r="B129" s="480" t="s">
        <v>640</v>
      </c>
      <c r="C129" s="464" t="s">
        <v>108</v>
      </c>
      <c r="D129" s="464" t="s">
        <v>622</v>
      </c>
      <c r="E129" s="464" t="s">
        <v>325</v>
      </c>
      <c r="F129" s="465">
        <f t="shared" si="10"/>
        <v>10000</v>
      </c>
      <c r="G129" s="465">
        <f>G130</f>
        <v>55000</v>
      </c>
      <c r="H129" s="465">
        <f t="shared" si="11"/>
        <v>10000</v>
      </c>
    </row>
    <row r="130" spans="1:10" x14ac:dyDescent="0.25">
      <c r="A130" s="290" t="s">
        <v>304</v>
      </c>
      <c r="B130" s="480" t="s">
        <v>640</v>
      </c>
      <c r="C130" s="464" t="s">
        <v>108</v>
      </c>
      <c r="D130" s="464" t="s">
        <v>622</v>
      </c>
      <c r="E130" s="464" t="s">
        <v>482</v>
      </c>
      <c r="F130" s="465">
        <v>10000</v>
      </c>
      <c r="G130" s="465">
        <v>55000</v>
      </c>
      <c r="H130" s="465">
        <v>10000</v>
      </c>
      <c r="I130" s="115"/>
      <c r="J130" s="115"/>
    </row>
    <row r="131" spans="1:10" x14ac:dyDescent="0.25">
      <c r="A131" s="249" t="s">
        <v>114</v>
      </c>
      <c r="B131" s="470" t="s">
        <v>640</v>
      </c>
      <c r="C131" s="466" t="s">
        <v>115</v>
      </c>
      <c r="D131" s="464"/>
      <c r="E131" s="464"/>
      <c r="F131" s="468">
        <f>F132+F147</f>
        <v>346031</v>
      </c>
      <c r="G131" s="468" t="e">
        <f>G132</f>
        <v>#REF!</v>
      </c>
      <c r="H131" s="468">
        <f>H132+H147</f>
        <v>43000</v>
      </c>
      <c r="I131" s="115"/>
      <c r="J131" s="115"/>
    </row>
    <row r="132" spans="1:10" ht="47.25" x14ac:dyDescent="0.25">
      <c r="A132" s="512" t="s">
        <v>515</v>
      </c>
      <c r="B132" s="470" t="s">
        <v>640</v>
      </c>
      <c r="C132" s="466" t="s">
        <v>115</v>
      </c>
      <c r="D132" s="466" t="s">
        <v>374</v>
      </c>
      <c r="E132" s="466"/>
      <c r="F132" s="468">
        <f>F133+F142</f>
        <v>43000</v>
      </c>
      <c r="G132" s="468" t="e">
        <f>G133+G142</f>
        <v>#REF!</v>
      </c>
      <c r="H132" s="468">
        <f>H133+H142</f>
        <v>43000</v>
      </c>
      <c r="I132" s="105"/>
      <c r="J132" s="105"/>
    </row>
    <row r="133" spans="1:10" x14ac:dyDescent="0.25">
      <c r="A133" s="437" t="s">
        <v>556</v>
      </c>
      <c r="B133" s="470" t="s">
        <v>640</v>
      </c>
      <c r="C133" s="466" t="s">
        <v>115</v>
      </c>
      <c r="D133" s="466" t="s">
        <v>381</v>
      </c>
      <c r="E133" s="466"/>
      <c r="F133" s="468">
        <f>F134+F138</f>
        <v>20000</v>
      </c>
      <c r="G133" s="468" t="e">
        <f>G134+#REF!+G138+#REF!</f>
        <v>#REF!</v>
      </c>
      <c r="H133" s="468">
        <f>H134+H138</f>
        <v>20000</v>
      </c>
    </row>
    <row r="134" spans="1:10" ht="31.5" x14ac:dyDescent="0.25">
      <c r="A134" s="422" t="s">
        <v>557</v>
      </c>
      <c r="B134" s="485" t="s">
        <v>640</v>
      </c>
      <c r="C134" s="466" t="s">
        <v>115</v>
      </c>
      <c r="D134" s="466" t="s">
        <v>526</v>
      </c>
      <c r="E134" s="466"/>
      <c r="F134" s="468">
        <f t="shared" ref="F134:H136" si="12">F135</f>
        <v>10000</v>
      </c>
      <c r="G134" s="465">
        <f t="shared" si="12"/>
        <v>55000</v>
      </c>
      <c r="H134" s="468">
        <f t="shared" si="12"/>
        <v>10000</v>
      </c>
    </row>
    <row r="135" spans="1:10" ht="63" x14ac:dyDescent="0.25">
      <c r="A135" s="275" t="s">
        <v>618</v>
      </c>
      <c r="B135" s="480" t="s">
        <v>640</v>
      </c>
      <c r="C135" s="466" t="s">
        <v>115</v>
      </c>
      <c r="D135" s="464" t="s">
        <v>445</v>
      </c>
      <c r="E135" s="464"/>
      <c r="F135" s="465">
        <f t="shared" si="12"/>
        <v>10000</v>
      </c>
      <c r="G135" s="465">
        <f t="shared" si="12"/>
        <v>55000</v>
      </c>
      <c r="H135" s="465">
        <f t="shared" si="12"/>
        <v>10000</v>
      </c>
    </row>
    <row r="136" spans="1:10" ht="31.5" x14ac:dyDescent="0.25">
      <c r="A136" s="219" t="s">
        <v>321</v>
      </c>
      <c r="B136" s="480" t="s">
        <v>640</v>
      </c>
      <c r="C136" s="466" t="s">
        <v>115</v>
      </c>
      <c r="D136" s="464" t="s">
        <v>445</v>
      </c>
      <c r="E136" s="464" t="s">
        <v>325</v>
      </c>
      <c r="F136" s="465">
        <f t="shared" si="12"/>
        <v>10000</v>
      </c>
      <c r="G136" s="465">
        <f t="shared" si="12"/>
        <v>55000</v>
      </c>
      <c r="H136" s="465">
        <f t="shared" si="12"/>
        <v>10000</v>
      </c>
    </row>
    <row r="137" spans="1:10" x14ac:dyDescent="0.25">
      <c r="A137" s="290" t="s">
        <v>304</v>
      </c>
      <c r="B137" s="480" t="s">
        <v>640</v>
      </c>
      <c r="C137" s="466" t="s">
        <v>115</v>
      </c>
      <c r="D137" s="464" t="s">
        <v>445</v>
      </c>
      <c r="E137" s="464" t="s">
        <v>482</v>
      </c>
      <c r="F137" s="465">
        <v>10000</v>
      </c>
      <c r="G137" s="465">
        <v>55000</v>
      </c>
      <c r="H137" s="465">
        <v>10000</v>
      </c>
      <c r="I137" s="115"/>
      <c r="J137" s="115"/>
    </row>
    <row r="138" spans="1:10" ht="31.5" x14ac:dyDescent="0.25">
      <c r="A138" s="252" t="s">
        <v>652</v>
      </c>
      <c r="B138" s="485" t="s">
        <v>640</v>
      </c>
      <c r="C138" s="466" t="s">
        <v>115</v>
      </c>
      <c r="D138" s="466" t="s">
        <v>559</v>
      </c>
      <c r="E138" s="466"/>
      <c r="F138" s="468">
        <f t="shared" ref="F138:H140" si="13">F139</f>
        <v>10000</v>
      </c>
      <c r="G138" s="465">
        <f t="shared" si="13"/>
        <v>1000</v>
      </c>
      <c r="H138" s="468">
        <f t="shared" si="13"/>
        <v>10000</v>
      </c>
    </row>
    <row r="139" spans="1:10" ht="63" x14ac:dyDescent="0.25">
      <c r="A139" s="275" t="s">
        <v>618</v>
      </c>
      <c r="B139" s="480" t="s">
        <v>640</v>
      </c>
      <c r="C139" s="466" t="s">
        <v>115</v>
      </c>
      <c r="D139" s="464" t="s">
        <v>447</v>
      </c>
      <c r="E139" s="464"/>
      <c r="F139" s="465">
        <f t="shared" si="13"/>
        <v>10000</v>
      </c>
      <c r="G139" s="465">
        <f t="shared" si="13"/>
        <v>1000</v>
      </c>
      <c r="H139" s="465">
        <f t="shared" si="13"/>
        <v>10000</v>
      </c>
    </row>
    <row r="140" spans="1:10" ht="31.5" x14ac:dyDescent="0.25">
      <c r="A140" s="219" t="s">
        <v>321</v>
      </c>
      <c r="B140" s="480" t="s">
        <v>640</v>
      </c>
      <c r="C140" s="466" t="s">
        <v>115</v>
      </c>
      <c r="D140" s="464" t="s">
        <v>447</v>
      </c>
      <c r="E140" s="464" t="s">
        <v>325</v>
      </c>
      <c r="F140" s="465">
        <f t="shared" si="13"/>
        <v>10000</v>
      </c>
      <c r="G140" s="465">
        <f t="shared" si="13"/>
        <v>1000</v>
      </c>
      <c r="H140" s="465">
        <f t="shared" si="13"/>
        <v>10000</v>
      </c>
    </row>
    <row r="141" spans="1:10" x14ac:dyDescent="0.25">
      <c r="A141" s="290" t="s">
        <v>304</v>
      </c>
      <c r="B141" s="480" t="s">
        <v>640</v>
      </c>
      <c r="C141" s="466" t="s">
        <v>115</v>
      </c>
      <c r="D141" s="464" t="s">
        <v>447</v>
      </c>
      <c r="E141" s="464" t="s">
        <v>482</v>
      </c>
      <c r="F141" s="465">
        <v>10000</v>
      </c>
      <c r="G141" s="465">
        <v>1000</v>
      </c>
      <c r="H141" s="465">
        <v>10000</v>
      </c>
      <c r="I141" s="115"/>
      <c r="J141" s="115"/>
    </row>
    <row r="142" spans="1:10" ht="47.25" x14ac:dyDescent="0.25">
      <c r="A142" s="249" t="s">
        <v>563</v>
      </c>
      <c r="B142" s="470" t="s">
        <v>640</v>
      </c>
      <c r="C142" s="466" t="s">
        <v>115</v>
      </c>
      <c r="D142" s="466" t="s">
        <v>385</v>
      </c>
      <c r="E142" s="466"/>
      <c r="F142" s="468">
        <f>F143</f>
        <v>23000</v>
      </c>
      <c r="G142" s="468" t="e">
        <f>#REF!+G143</f>
        <v>#REF!</v>
      </c>
      <c r="H142" s="468">
        <f>H143</f>
        <v>23000</v>
      </c>
    </row>
    <row r="143" spans="1:10" ht="39" customHeight="1" x14ac:dyDescent="0.25">
      <c r="A143" s="249" t="s">
        <v>653</v>
      </c>
      <c r="B143" s="485" t="s">
        <v>640</v>
      </c>
      <c r="C143" s="466" t="s">
        <v>115</v>
      </c>
      <c r="D143" s="466" t="s">
        <v>564</v>
      </c>
      <c r="E143" s="466"/>
      <c r="F143" s="468">
        <f>F144</f>
        <v>23000</v>
      </c>
      <c r="G143" s="465">
        <f>G144</f>
        <v>2316</v>
      </c>
      <c r="H143" s="468">
        <f>H144</f>
        <v>23000</v>
      </c>
    </row>
    <row r="144" spans="1:10" ht="63" x14ac:dyDescent="0.25">
      <c r="A144" s="275" t="s">
        <v>618</v>
      </c>
      <c r="B144" s="480" t="s">
        <v>640</v>
      </c>
      <c r="C144" s="464" t="s">
        <v>115</v>
      </c>
      <c r="D144" s="464" t="s">
        <v>451</v>
      </c>
      <c r="E144" s="464"/>
      <c r="F144" s="465">
        <f>F145</f>
        <v>23000</v>
      </c>
      <c r="G144" s="465">
        <f>G145</f>
        <v>2316</v>
      </c>
      <c r="H144" s="465">
        <f>H145</f>
        <v>23000</v>
      </c>
    </row>
    <row r="145" spans="1:8" ht="31.5" x14ac:dyDescent="0.25">
      <c r="A145" s="219" t="s">
        <v>321</v>
      </c>
      <c r="B145" s="480" t="s">
        <v>640</v>
      </c>
      <c r="C145" s="464" t="s">
        <v>115</v>
      </c>
      <c r="D145" s="464" t="s">
        <v>451</v>
      </c>
      <c r="E145" s="464" t="s">
        <v>325</v>
      </c>
      <c r="F145" s="465">
        <f>F146</f>
        <v>23000</v>
      </c>
      <c r="G145" s="465">
        <f>G146</f>
        <v>2316</v>
      </c>
      <c r="H145" s="465">
        <f>H146</f>
        <v>23000</v>
      </c>
    </row>
    <row r="146" spans="1:8" x14ac:dyDescent="0.25">
      <c r="A146" s="290" t="s">
        <v>304</v>
      </c>
      <c r="B146" s="480" t="s">
        <v>640</v>
      </c>
      <c r="C146" s="464" t="s">
        <v>115</v>
      </c>
      <c r="D146" s="464" t="s">
        <v>451</v>
      </c>
      <c r="E146" s="464" t="s">
        <v>482</v>
      </c>
      <c r="F146" s="465">
        <v>23000</v>
      </c>
      <c r="G146" s="465">
        <v>2316</v>
      </c>
      <c r="H146" s="465">
        <v>23000</v>
      </c>
    </row>
    <row r="147" spans="1:8" ht="47.25" x14ac:dyDescent="0.25">
      <c r="A147" s="512" t="s">
        <v>317</v>
      </c>
      <c r="B147" s="470" t="s">
        <v>640</v>
      </c>
      <c r="C147" s="484" t="s">
        <v>115</v>
      </c>
      <c r="D147" s="484" t="s">
        <v>590</v>
      </c>
      <c r="E147" s="464"/>
      <c r="F147" s="487">
        <f>F148</f>
        <v>303031</v>
      </c>
      <c r="G147" s="465"/>
      <c r="H147" s="487">
        <f>H148</f>
        <v>0</v>
      </c>
    </row>
    <row r="148" spans="1:8" ht="47.25" x14ac:dyDescent="0.25">
      <c r="A148" s="512" t="s">
        <v>318</v>
      </c>
      <c r="B148" s="470" t="s">
        <v>640</v>
      </c>
      <c r="C148" s="484" t="s">
        <v>115</v>
      </c>
      <c r="D148" s="484" t="s">
        <v>589</v>
      </c>
      <c r="E148" s="464"/>
      <c r="F148" s="487">
        <f>F149</f>
        <v>303031</v>
      </c>
      <c r="G148" s="465"/>
      <c r="H148" s="487">
        <f>H149</f>
        <v>0</v>
      </c>
    </row>
    <row r="149" spans="1:8" ht="31.5" x14ac:dyDescent="0.25">
      <c r="A149" s="290" t="s">
        <v>531</v>
      </c>
      <c r="B149" s="480" t="s">
        <v>640</v>
      </c>
      <c r="C149" s="464" t="s">
        <v>115</v>
      </c>
      <c r="D149" s="464" t="s">
        <v>320</v>
      </c>
      <c r="E149" s="464"/>
      <c r="F149" s="465">
        <f>F150</f>
        <v>303031</v>
      </c>
      <c r="G149" s="468" t="e">
        <f>G150</f>
        <v>#REF!</v>
      </c>
      <c r="H149" s="465">
        <f>H150</f>
        <v>0</v>
      </c>
    </row>
    <row r="150" spans="1:8" ht="31.5" customHeight="1" x14ac:dyDescent="0.25">
      <c r="A150" s="290" t="s">
        <v>321</v>
      </c>
      <c r="B150" s="480" t="s">
        <v>640</v>
      </c>
      <c r="C150" s="464" t="s">
        <v>115</v>
      </c>
      <c r="D150" s="464" t="s">
        <v>320</v>
      </c>
      <c r="E150" s="464" t="s">
        <v>325</v>
      </c>
      <c r="F150" s="465">
        <f>F151</f>
        <v>303031</v>
      </c>
      <c r="G150" s="468" t="e">
        <f>G152</f>
        <v>#REF!</v>
      </c>
      <c r="H150" s="465">
        <f>H151</f>
        <v>0</v>
      </c>
    </row>
    <row r="151" spans="1:8" ht="50.25" customHeight="1" x14ac:dyDescent="0.25">
      <c r="A151" s="290" t="s">
        <v>304</v>
      </c>
      <c r="B151" s="480" t="s">
        <v>640</v>
      </c>
      <c r="C151" s="464" t="s">
        <v>115</v>
      </c>
      <c r="D151" s="464" t="s">
        <v>320</v>
      </c>
      <c r="E151" s="464" t="s">
        <v>482</v>
      </c>
      <c r="F151" s="465">
        <v>303031</v>
      </c>
      <c r="G151" s="465">
        <v>2316</v>
      </c>
      <c r="H151" s="465">
        <v>0</v>
      </c>
    </row>
    <row r="152" spans="1:8" ht="27" customHeight="1" x14ac:dyDescent="0.25">
      <c r="A152" s="252" t="s">
        <v>313</v>
      </c>
      <c r="B152" s="470" t="s">
        <v>640</v>
      </c>
      <c r="C152" s="466" t="s">
        <v>286</v>
      </c>
      <c r="D152" s="464"/>
      <c r="E152" s="464"/>
      <c r="F152" s="468">
        <f>F153+F166</f>
        <v>16000</v>
      </c>
      <c r="G152" s="468" t="e">
        <f>G153+G166</f>
        <v>#REF!</v>
      </c>
      <c r="H152" s="468">
        <f>H153+H166</f>
        <v>16000</v>
      </c>
    </row>
    <row r="153" spans="1:8" ht="32.25" customHeight="1" x14ac:dyDescent="0.25">
      <c r="A153" s="252" t="s">
        <v>315</v>
      </c>
      <c r="B153" s="470" t="s">
        <v>640</v>
      </c>
      <c r="C153" s="466" t="s">
        <v>314</v>
      </c>
      <c r="D153" s="464"/>
      <c r="E153" s="464"/>
      <c r="F153" s="468">
        <f>F154+F160</f>
        <v>5000</v>
      </c>
      <c r="G153" s="468">
        <f>G154+G160</f>
        <v>26000</v>
      </c>
      <c r="H153" s="468">
        <f>H154+H160</f>
        <v>5000</v>
      </c>
    </row>
    <row r="154" spans="1:8" ht="46.5" customHeight="1" x14ac:dyDescent="0.25">
      <c r="A154" s="252" t="s">
        <v>565</v>
      </c>
      <c r="B154" s="470" t="s">
        <v>640</v>
      </c>
      <c r="C154" s="466" t="s">
        <v>314</v>
      </c>
      <c r="D154" s="466" t="s">
        <v>329</v>
      </c>
      <c r="E154" s="464"/>
      <c r="F154" s="468">
        <f t="shared" ref="F154:H158" si="14">F155</f>
        <v>5000</v>
      </c>
      <c r="G154" s="468">
        <f t="shared" si="14"/>
        <v>13000</v>
      </c>
      <c r="H154" s="468">
        <f t="shared" si="14"/>
        <v>5000</v>
      </c>
    </row>
    <row r="155" spans="1:8" ht="36" customHeight="1" x14ac:dyDescent="0.25">
      <c r="A155" s="252" t="s">
        <v>460</v>
      </c>
      <c r="B155" s="470" t="s">
        <v>640</v>
      </c>
      <c r="C155" s="466" t="s">
        <v>314</v>
      </c>
      <c r="D155" s="466" t="s">
        <v>461</v>
      </c>
      <c r="E155" s="464"/>
      <c r="F155" s="468">
        <f t="shared" si="14"/>
        <v>5000</v>
      </c>
      <c r="G155" s="468">
        <f t="shared" si="14"/>
        <v>13000</v>
      </c>
      <c r="H155" s="468">
        <f t="shared" si="14"/>
        <v>5000</v>
      </c>
    </row>
    <row r="156" spans="1:8" ht="47.25" x14ac:dyDescent="0.25">
      <c r="A156" s="252" t="s">
        <v>568</v>
      </c>
      <c r="B156" s="485" t="s">
        <v>640</v>
      </c>
      <c r="C156" s="466" t="s">
        <v>314</v>
      </c>
      <c r="D156" s="466" t="s">
        <v>566</v>
      </c>
      <c r="E156" s="466"/>
      <c r="F156" s="468">
        <f t="shared" si="14"/>
        <v>5000</v>
      </c>
      <c r="G156" s="465">
        <f t="shared" si="14"/>
        <v>13000</v>
      </c>
      <c r="H156" s="468">
        <f t="shared" si="14"/>
        <v>5000</v>
      </c>
    </row>
    <row r="157" spans="1:8" ht="63" x14ac:dyDescent="0.25">
      <c r="A157" s="275" t="s">
        <v>618</v>
      </c>
      <c r="B157" s="480" t="s">
        <v>640</v>
      </c>
      <c r="C157" s="464" t="s">
        <v>314</v>
      </c>
      <c r="D157" s="464" t="s">
        <v>462</v>
      </c>
      <c r="E157" s="464"/>
      <c r="F157" s="465">
        <f t="shared" si="14"/>
        <v>5000</v>
      </c>
      <c r="G157" s="465">
        <f t="shared" si="14"/>
        <v>13000</v>
      </c>
      <c r="H157" s="465">
        <f t="shared" si="14"/>
        <v>5000</v>
      </c>
    </row>
    <row r="158" spans="1:8" ht="31.5" x14ac:dyDescent="0.25">
      <c r="A158" s="219" t="s">
        <v>321</v>
      </c>
      <c r="B158" s="480" t="s">
        <v>640</v>
      </c>
      <c r="C158" s="464" t="s">
        <v>314</v>
      </c>
      <c r="D158" s="464" t="s">
        <v>462</v>
      </c>
      <c r="E158" s="464" t="s">
        <v>325</v>
      </c>
      <c r="F158" s="465">
        <f t="shared" si="14"/>
        <v>5000</v>
      </c>
      <c r="G158" s="465">
        <f t="shared" si="14"/>
        <v>13000</v>
      </c>
      <c r="H158" s="465">
        <f t="shared" si="14"/>
        <v>5000</v>
      </c>
    </row>
    <row r="159" spans="1:8" x14ac:dyDescent="0.25">
      <c r="A159" s="290" t="s">
        <v>304</v>
      </c>
      <c r="B159" s="480" t="s">
        <v>640</v>
      </c>
      <c r="C159" s="464" t="s">
        <v>314</v>
      </c>
      <c r="D159" s="464" t="s">
        <v>462</v>
      </c>
      <c r="E159" s="464" t="s">
        <v>482</v>
      </c>
      <c r="F159" s="465">
        <v>5000</v>
      </c>
      <c r="G159" s="465">
        <v>13000</v>
      </c>
      <c r="H159" s="465">
        <v>5000</v>
      </c>
    </row>
    <row r="160" spans="1:8" ht="31.5" x14ac:dyDescent="0.25">
      <c r="A160" s="443" t="s">
        <v>567</v>
      </c>
      <c r="B160" s="470" t="s">
        <v>640</v>
      </c>
      <c r="C160" s="466" t="s">
        <v>314</v>
      </c>
      <c r="D160" s="466" t="s">
        <v>388</v>
      </c>
      <c r="E160" s="464"/>
      <c r="F160" s="468">
        <f t="shared" ref="F160:H164" si="15">F161</f>
        <v>0</v>
      </c>
      <c r="G160" s="468">
        <f t="shared" si="15"/>
        <v>13000</v>
      </c>
      <c r="H160" s="468">
        <f t="shared" si="15"/>
        <v>0</v>
      </c>
    </row>
    <row r="161" spans="1:8" ht="31.5" x14ac:dyDescent="0.25">
      <c r="A161" s="252" t="s">
        <v>467</v>
      </c>
      <c r="B161" s="470" t="s">
        <v>640</v>
      </c>
      <c r="C161" s="466" t="s">
        <v>314</v>
      </c>
      <c r="D161" s="466" t="s">
        <v>470</v>
      </c>
      <c r="E161" s="464"/>
      <c r="F161" s="468">
        <f t="shared" si="15"/>
        <v>0</v>
      </c>
      <c r="G161" s="468">
        <f t="shared" si="15"/>
        <v>13000</v>
      </c>
      <c r="H161" s="468">
        <f t="shared" si="15"/>
        <v>0</v>
      </c>
    </row>
    <row r="162" spans="1:8" ht="47.25" x14ac:dyDescent="0.25">
      <c r="A162" s="252" t="s">
        <v>568</v>
      </c>
      <c r="B162" s="485" t="s">
        <v>640</v>
      </c>
      <c r="C162" s="466" t="s">
        <v>314</v>
      </c>
      <c r="D162" s="466" t="s">
        <v>471</v>
      </c>
      <c r="E162" s="466"/>
      <c r="F162" s="468">
        <f t="shared" si="15"/>
        <v>0</v>
      </c>
      <c r="G162" s="465">
        <f t="shared" si="15"/>
        <v>13000</v>
      </c>
      <c r="H162" s="468">
        <f t="shared" si="15"/>
        <v>0</v>
      </c>
    </row>
    <row r="163" spans="1:8" ht="63" x14ac:dyDescent="0.25">
      <c r="A163" s="275" t="s">
        <v>618</v>
      </c>
      <c r="B163" s="480" t="s">
        <v>640</v>
      </c>
      <c r="C163" s="464" t="s">
        <v>314</v>
      </c>
      <c r="D163" s="464" t="s">
        <v>471</v>
      </c>
      <c r="E163" s="464"/>
      <c r="F163" s="465">
        <f t="shared" si="15"/>
        <v>0</v>
      </c>
      <c r="G163" s="465">
        <f t="shared" si="15"/>
        <v>13000</v>
      </c>
      <c r="H163" s="465">
        <f t="shared" si="15"/>
        <v>0</v>
      </c>
    </row>
    <row r="164" spans="1:8" ht="31.5" x14ac:dyDescent="0.25">
      <c r="A164" s="219" t="s">
        <v>321</v>
      </c>
      <c r="B164" s="480" t="s">
        <v>640</v>
      </c>
      <c r="C164" s="464" t="s">
        <v>314</v>
      </c>
      <c r="D164" s="464" t="s">
        <v>471</v>
      </c>
      <c r="E164" s="464" t="s">
        <v>325</v>
      </c>
      <c r="F164" s="465">
        <f t="shared" si="15"/>
        <v>0</v>
      </c>
      <c r="G164" s="465">
        <f t="shared" si="15"/>
        <v>13000</v>
      </c>
      <c r="H164" s="465">
        <f t="shared" si="15"/>
        <v>0</v>
      </c>
    </row>
    <row r="165" spans="1:8" x14ac:dyDescent="0.25">
      <c r="A165" s="290" t="s">
        <v>304</v>
      </c>
      <c r="B165" s="480" t="s">
        <v>640</v>
      </c>
      <c r="C165" s="464" t="s">
        <v>314</v>
      </c>
      <c r="D165" s="464" t="s">
        <v>471</v>
      </c>
      <c r="E165" s="464" t="s">
        <v>482</v>
      </c>
      <c r="F165" s="465">
        <v>0</v>
      </c>
      <c r="G165" s="465">
        <v>13000</v>
      </c>
      <c r="H165" s="465">
        <v>0</v>
      </c>
    </row>
    <row r="166" spans="1:8" x14ac:dyDescent="0.25">
      <c r="A166" s="249" t="s">
        <v>275</v>
      </c>
      <c r="B166" s="470" t="s">
        <v>640</v>
      </c>
      <c r="C166" s="466" t="s">
        <v>285</v>
      </c>
      <c r="D166" s="464"/>
      <c r="E166" s="464"/>
      <c r="F166" s="468">
        <f>F167</f>
        <v>11000</v>
      </c>
      <c r="G166" s="468" t="e">
        <f>G167</f>
        <v>#REF!</v>
      </c>
      <c r="H166" s="468">
        <f>H167</f>
        <v>11000</v>
      </c>
    </row>
    <row r="167" spans="1:8" ht="31.5" x14ac:dyDescent="0.25">
      <c r="A167" s="512" t="s">
        <v>532</v>
      </c>
      <c r="B167" s="470" t="s">
        <v>640</v>
      </c>
      <c r="C167" s="466" t="s">
        <v>285</v>
      </c>
      <c r="D167" s="466" t="s">
        <v>388</v>
      </c>
      <c r="E167" s="466"/>
      <c r="F167" s="477">
        <f>F168+F173</f>
        <v>11000</v>
      </c>
      <c r="G167" s="477" t="e">
        <f>G168+G173</f>
        <v>#REF!</v>
      </c>
      <c r="H167" s="477">
        <f>H168+H173</f>
        <v>11000</v>
      </c>
    </row>
    <row r="168" spans="1:8" x14ac:dyDescent="0.25">
      <c r="A168" s="437" t="s">
        <v>389</v>
      </c>
      <c r="B168" s="470" t="s">
        <v>640</v>
      </c>
      <c r="C168" s="466" t="s">
        <v>285</v>
      </c>
      <c r="D168" s="466" t="s">
        <v>390</v>
      </c>
      <c r="E168" s="466"/>
      <c r="F168" s="468">
        <f>F169</f>
        <v>10000</v>
      </c>
      <c r="G168" s="468" t="e">
        <f>G169+#REF!</f>
        <v>#REF!</v>
      </c>
      <c r="H168" s="468">
        <f>H169</f>
        <v>10000</v>
      </c>
    </row>
    <row r="169" spans="1:8" x14ac:dyDescent="0.25">
      <c r="A169" s="251" t="s">
        <v>654</v>
      </c>
      <c r="B169" s="485" t="s">
        <v>640</v>
      </c>
      <c r="C169" s="466" t="s">
        <v>285</v>
      </c>
      <c r="D169" s="466" t="s">
        <v>533</v>
      </c>
      <c r="E169" s="466"/>
      <c r="F169" s="468">
        <f>F170</f>
        <v>10000</v>
      </c>
      <c r="G169" s="465">
        <f>G170</f>
        <v>5000</v>
      </c>
      <c r="H169" s="468">
        <f>H170</f>
        <v>10000</v>
      </c>
    </row>
    <row r="170" spans="1:8" ht="63" x14ac:dyDescent="0.25">
      <c r="A170" s="275" t="s">
        <v>618</v>
      </c>
      <c r="B170" s="480" t="s">
        <v>640</v>
      </c>
      <c r="C170" s="464" t="s">
        <v>285</v>
      </c>
      <c r="D170" s="464" t="s">
        <v>391</v>
      </c>
      <c r="E170" s="464"/>
      <c r="F170" s="465">
        <f>F171</f>
        <v>10000</v>
      </c>
      <c r="G170" s="465">
        <f>G171</f>
        <v>5000</v>
      </c>
      <c r="H170" s="465">
        <f>H171</f>
        <v>10000</v>
      </c>
    </row>
    <row r="171" spans="1:8" ht="31.5" x14ac:dyDescent="0.25">
      <c r="A171" s="219" t="s">
        <v>321</v>
      </c>
      <c r="B171" s="480" t="s">
        <v>640</v>
      </c>
      <c r="C171" s="464" t="s">
        <v>285</v>
      </c>
      <c r="D171" s="464" t="s">
        <v>391</v>
      </c>
      <c r="E171" s="464" t="s">
        <v>325</v>
      </c>
      <c r="F171" s="465">
        <f>F172</f>
        <v>10000</v>
      </c>
      <c r="G171" s="465">
        <f>G172</f>
        <v>5000</v>
      </c>
      <c r="H171" s="465">
        <f>H172</f>
        <v>10000</v>
      </c>
    </row>
    <row r="172" spans="1:8" x14ac:dyDescent="0.25">
      <c r="A172" s="290" t="s">
        <v>304</v>
      </c>
      <c r="B172" s="480" t="s">
        <v>640</v>
      </c>
      <c r="C172" s="464" t="s">
        <v>285</v>
      </c>
      <c r="D172" s="464" t="s">
        <v>391</v>
      </c>
      <c r="E172" s="464" t="s">
        <v>482</v>
      </c>
      <c r="F172" s="465">
        <v>10000</v>
      </c>
      <c r="G172" s="465">
        <v>5000</v>
      </c>
      <c r="H172" s="465">
        <v>10000</v>
      </c>
    </row>
    <row r="173" spans="1:8" ht="63" x14ac:dyDescent="0.25">
      <c r="A173" s="249" t="s">
        <v>655</v>
      </c>
      <c r="B173" s="470" t="s">
        <v>640</v>
      </c>
      <c r="C173" s="484" t="s">
        <v>285</v>
      </c>
      <c r="D173" s="484" t="s">
        <v>468</v>
      </c>
      <c r="E173" s="466"/>
      <c r="F173" s="468">
        <f t="shared" ref="F173:H176" si="16">F174</f>
        <v>1000</v>
      </c>
      <c r="G173" s="468">
        <f t="shared" si="16"/>
        <v>2000</v>
      </c>
      <c r="H173" s="468">
        <f t="shared" si="16"/>
        <v>1000</v>
      </c>
    </row>
    <row r="174" spans="1:8" ht="63" x14ac:dyDescent="0.25">
      <c r="A174" s="251" t="s">
        <v>656</v>
      </c>
      <c r="B174" s="485" t="s">
        <v>640</v>
      </c>
      <c r="C174" s="484" t="s">
        <v>285</v>
      </c>
      <c r="D174" s="484" t="s">
        <v>570</v>
      </c>
      <c r="E174" s="466"/>
      <c r="F174" s="468">
        <f t="shared" si="16"/>
        <v>1000</v>
      </c>
      <c r="G174" s="465">
        <f t="shared" si="16"/>
        <v>2000</v>
      </c>
      <c r="H174" s="468">
        <f t="shared" si="16"/>
        <v>1000</v>
      </c>
    </row>
    <row r="175" spans="1:8" ht="63" x14ac:dyDescent="0.25">
      <c r="A175" s="275" t="s">
        <v>618</v>
      </c>
      <c r="B175" s="480" t="s">
        <v>640</v>
      </c>
      <c r="C175" s="488" t="s">
        <v>285</v>
      </c>
      <c r="D175" s="488" t="s">
        <v>469</v>
      </c>
      <c r="E175" s="464"/>
      <c r="F175" s="465">
        <f t="shared" si="16"/>
        <v>1000</v>
      </c>
      <c r="G175" s="465">
        <f t="shared" si="16"/>
        <v>2000</v>
      </c>
      <c r="H175" s="465">
        <f t="shared" si="16"/>
        <v>1000</v>
      </c>
    </row>
    <row r="176" spans="1:8" ht="31.5" x14ac:dyDescent="0.25">
      <c r="A176" s="219" t="s">
        <v>321</v>
      </c>
      <c r="B176" s="480" t="s">
        <v>640</v>
      </c>
      <c r="C176" s="464" t="s">
        <v>285</v>
      </c>
      <c r="D176" s="464" t="s">
        <v>469</v>
      </c>
      <c r="E176" s="464" t="s">
        <v>325</v>
      </c>
      <c r="F176" s="465">
        <f t="shared" si="16"/>
        <v>1000</v>
      </c>
      <c r="G176" s="465">
        <f t="shared" si="16"/>
        <v>2000</v>
      </c>
      <c r="H176" s="465">
        <f t="shared" si="16"/>
        <v>1000</v>
      </c>
    </row>
    <row r="177" spans="1:10" x14ac:dyDescent="0.25">
      <c r="A177" s="290" t="s">
        <v>304</v>
      </c>
      <c r="B177" s="480" t="s">
        <v>640</v>
      </c>
      <c r="C177" s="464" t="s">
        <v>285</v>
      </c>
      <c r="D177" s="464" t="s">
        <v>469</v>
      </c>
      <c r="E177" s="464" t="s">
        <v>482</v>
      </c>
      <c r="F177" s="465">
        <v>1000</v>
      </c>
      <c r="G177" s="465">
        <v>2000</v>
      </c>
      <c r="H177" s="465">
        <v>1000</v>
      </c>
    </row>
    <row r="178" spans="1:10" x14ac:dyDescent="0.25">
      <c r="A178" s="249" t="s">
        <v>109</v>
      </c>
      <c r="B178" s="470" t="s">
        <v>640</v>
      </c>
      <c r="C178" s="466" t="s">
        <v>110</v>
      </c>
      <c r="D178" s="464"/>
      <c r="E178" s="464"/>
      <c r="F178" s="468">
        <f t="shared" ref="F178:H179" si="17">F179</f>
        <v>6395783</v>
      </c>
      <c r="G178" s="468" t="e">
        <f t="shared" si="17"/>
        <v>#REF!</v>
      </c>
      <c r="H178" s="468">
        <f t="shared" si="17"/>
        <v>1315004</v>
      </c>
    </row>
    <row r="179" spans="1:10" x14ac:dyDescent="0.25">
      <c r="A179" s="512" t="s">
        <v>111</v>
      </c>
      <c r="B179" s="470" t="s">
        <v>640</v>
      </c>
      <c r="C179" s="466" t="s">
        <v>112</v>
      </c>
      <c r="D179" s="464"/>
      <c r="E179" s="464"/>
      <c r="F179" s="468">
        <f t="shared" si="17"/>
        <v>6395783</v>
      </c>
      <c r="G179" s="468" t="e">
        <f t="shared" si="17"/>
        <v>#REF!</v>
      </c>
      <c r="H179" s="468">
        <v>1315004</v>
      </c>
    </row>
    <row r="180" spans="1:10" ht="31.5" x14ac:dyDescent="0.25">
      <c r="A180" s="512" t="s">
        <v>532</v>
      </c>
      <c r="B180" s="470" t="s">
        <v>640</v>
      </c>
      <c r="C180" s="466" t="s">
        <v>112</v>
      </c>
      <c r="D180" s="466" t="s">
        <v>388</v>
      </c>
      <c r="E180" s="464"/>
      <c r="F180" s="468">
        <f>F181+F193+F200</f>
        <v>6395783</v>
      </c>
      <c r="G180" s="468" t="e">
        <f>G181+G193</f>
        <v>#REF!</v>
      </c>
      <c r="H180" s="468">
        <f>H181+H193+H200</f>
        <v>1011973</v>
      </c>
    </row>
    <row r="181" spans="1:10" ht="31.5" x14ac:dyDescent="0.25">
      <c r="A181" s="512" t="s">
        <v>393</v>
      </c>
      <c r="B181" s="470" t="s">
        <v>640</v>
      </c>
      <c r="C181" s="466" t="s">
        <v>112</v>
      </c>
      <c r="D181" s="466" t="s">
        <v>394</v>
      </c>
      <c r="E181" s="466"/>
      <c r="F181" s="468">
        <f>F182</f>
        <v>870779</v>
      </c>
      <c r="G181" s="468" t="e">
        <f>G182+#REF!</f>
        <v>#REF!</v>
      </c>
      <c r="H181" s="468">
        <f>H182</f>
        <v>870779</v>
      </c>
    </row>
    <row r="182" spans="1:10" ht="31.5" x14ac:dyDescent="0.25">
      <c r="A182" s="512" t="s">
        <v>535</v>
      </c>
      <c r="B182" s="485" t="s">
        <v>640</v>
      </c>
      <c r="C182" s="466" t="s">
        <v>112</v>
      </c>
      <c r="D182" s="466" t="s">
        <v>536</v>
      </c>
      <c r="E182" s="466"/>
      <c r="F182" s="468">
        <f>F183+F187+F190</f>
        <v>870779</v>
      </c>
      <c r="G182" s="465">
        <f>G183+G187+G190</f>
        <v>395014.51</v>
      </c>
      <c r="H182" s="468">
        <f>H183+H187+H190</f>
        <v>870779</v>
      </c>
    </row>
    <row r="183" spans="1:10" x14ac:dyDescent="0.25">
      <c r="A183" s="197" t="s">
        <v>493</v>
      </c>
      <c r="B183" s="480" t="s">
        <v>640</v>
      </c>
      <c r="C183" s="464" t="s">
        <v>112</v>
      </c>
      <c r="D183" s="464" t="s">
        <v>395</v>
      </c>
      <c r="E183" s="464" t="s">
        <v>537</v>
      </c>
      <c r="F183" s="465">
        <f>F184+F185+F186</f>
        <v>470849</v>
      </c>
      <c r="G183" s="465">
        <f>G184+G185+G186</f>
        <v>369014.51</v>
      </c>
      <c r="H183" s="465">
        <f>H184+H185+H186</f>
        <v>470849</v>
      </c>
    </row>
    <row r="184" spans="1:10" x14ac:dyDescent="0.25">
      <c r="A184" s="290" t="s">
        <v>495</v>
      </c>
      <c r="B184" s="480" t="s">
        <v>640</v>
      </c>
      <c r="C184" s="464" t="s">
        <v>112</v>
      </c>
      <c r="D184" s="464" t="s">
        <v>395</v>
      </c>
      <c r="E184" s="464" t="s">
        <v>496</v>
      </c>
      <c r="F184" s="465">
        <v>361643</v>
      </c>
      <c r="G184" s="465">
        <v>280414.51</v>
      </c>
      <c r="H184" s="465">
        <v>361643</v>
      </c>
    </row>
    <row r="185" spans="1:10" ht="47.25" x14ac:dyDescent="0.25">
      <c r="A185" s="290" t="s">
        <v>125</v>
      </c>
      <c r="B185" s="480" t="s">
        <v>640</v>
      </c>
      <c r="C185" s="478" t="s">
        <v>112</v>
      </c>
      <c r="D185" s="464" t="s">
        <v>396</v>
      </c>
      <c r="E185" s="478" t="s">
        <v>571</v>
      </c>
      <c r="F185" s="479">
        <v>1500</v>
      </c>
      <c r="G185" s="479">
        <v>4000</v>
      </c>
      <c r="H185" s="479">
        <v>1500</v>
      </c>
    </row>
    <row r="186" spans="1:10" ht="47.25" x14ac:dyDescent="0.25">
      <c r="A186" s="290" t="s">
        <v>497</v>
      </c>
      <c r="B186" s="480" t="s">
        <v>640</v>
      </c>
      <c r="C186" s="464" t="s">
        <v>112</v>
      </c>
      <c r="D186" s="464" t="s">
        <v>395</v>
      </c>
      <c r="E186" s="464" t="s">
        <v>498</v>
      </c>
      <c r="F186" s="465">
        <v>107706</v>
      </c>
      <c r="G186" s="465">
        <v>84600</v>
      </c>
      <c r="H186" s="465">
        <v>107706</v>
      </c>
    </row>
    <row r="187" spans="1:10" ht="31.5" x14ac:dyDescent="0.25">
      <c r="A187" s="197" t="s">
        <v>480</v>
      </c>
      <c r="B187" s="480" t="s">
        <v>640</v>
      </c>
      <c r="C187" s="464" t="s">
        <v>112</v>
      </c>
      <c r="D187" s="464" t="s">
        <v>396</v>
      </c>
      <c r="E187" s="464" t="s">
        <v>325</v>
      </c>
      <c r="F187" s="465">
        <f>F188+F189</f>
        <v>398930</v>
      </c>
      <c r="G187" s="465">
        <f>G188</f>
        <v>25000</v>
      </c>
      <c r="H187" s="465">
        <f>H188+H189</f>
        <v>398930</v>
      </c>
    </row>
    <row r="188" spans="1:10" x14ac:dyDescent="0.25">
      <c r="A188" s="290" t="s">
        <v>304</v>
      </c>
      <c r="B188" s="480" t="s">
        <v>640</v>
      </c>
      <c r="C188" s="464" t="s">
        <v>112</v>
      </c>
      <c r="D188" s="464" t="s">
        <v>396</v>
      </c>
      <c r="E188" s="464" t="s">
        <v>482</v>
      </c>
      <c r="F188" s="465">
        <v>46000</v>
      </c>
      <c r="G188" s="465">
        <v>25000</v>
      </c>
      <c r="H188" s="465">
        <v>46000</v>
      </c>
    </row>
    <row r="189" spans="1:10" x14ac:dyDescent="0.25">
      <c r="A189" s="219" t="s">
        <v>644</v>
      </c>
      <c r="B189" s="480" t="s">
        <v>640</v>
      </c>
      <c r="C189" s="472" t="s">
        <v>90</v>
      </c>
      <c r="D189" s="464" t="s">
        <v>396</v>
      </c>
      <c r="E189" s="472" t="s">
        <v>643</v>
      </c>
      <c r="F189" s="473">
        <v>352930</v>
      </c>
      <c r="G189" s="473">
        <v>310600</v>
      </c>
      <c r="H189" s="473">
        <v>352930</v>
      </c>
      <c r="I189" s="150"/>
      <c r="J189" s="150"/>
    </row>
    <row r="190" spans="1:10" x14ac:dyDescent="0.25">
      <c r="A190" s="219" t="s">
        <v>337</v>
      </c>
      <c r="B190" s="480" t="s">
        <v>640</v>
      </c>
      <c r="C190" s="464" t="s">
        <v>112</v>
      </c>
      <c r="D190" s="464" t="s">
        <v>396</v>
      </c>
      <c r="E190" s="464" t="s">
        <v>483</v>
      </c>
      <c r="F190" s="465">
        <f>F191+F192</f>
        <v>1000</v>
      </c>
      <c r="G190" s="465">
        <f>G191+G192</f>
        <v>1000</v>
      </c>
      <c r="H190" s="465">
        <f>H191+H192</f>
        <v>1000</v>
      </c>
    </row>
    <row r="191" spans="1:10" hidden="1" x14ac:dyDescent="0.25">
      <c r="A191" s="290" t="s">
        <v>484</v>
      </c>
      <c r="B191" s="480" t="s">
        <v>640</v>
      </c>
      <c r="C191" s="464" t="s">
        <v>112</v>
      </c>
      <c r="D191" s="464" t="s">
        <v>396</v>
      </c>
      <c r="E191" s="464" t="s">
        <v>485</v>
      </c>
      <c r="F191" s="465"/>
      <c r="G191" s="465"/>
      <c r="H191" s="465"/>
    </row>
    <row r="192" spans="1:10" x14ac:dyDescent="0.25">
      <c r="A192" s="290" t="s">
        <v>273</v>
      </c>
      <c r="B192" s="480" t="s">
        <v>640</v>
      </c>
      <c r="C192" s="464" t="s">
        <v>112</v>
      </c>
      <c r="D192" s="464" t="s">
        <v>466</v>
      </c>
      <c r="E192" s="464" t="s">
        <v>486</v>
      </c>
      <c r="F192" s="465">
        <v>1000</v>
      </c>
      <c r="G192" s="465">
        <v>1000</v>
      </c>
      <c r="H192" s="465">
        <v>1000</v>
      </c>
    </row>
    <row r="193" spans="1:8" x14ac:dyDescent="0.25">
      <c r="A193" s="512" t="s">
        <v>398</v>
      </c>
      <c r="B193" s="470" t="s">
        <v>640</v>
      </c>
      <c r="C193" s="466" t="s">
        <v>112</v>
      </c>
      <c r="D193" s="466" t="s">
        <v>399</v>
      </c>
      <c r="E193" s="466"/>
      <c r="F193" s="468">
        <f>F194</f>
        <v>141194</v>
      </c>
      <c r="G193" s="468">
        <f>G194</f>
        <v>231447.62</v>
      </c>
      <c r="H193" s="468">
        <f>H194</f>
        <v>141194</v>
      </c>
    </row>
    <row r="194" spans="1:8" ht="31.5" x14ac:dyDescent="0.25">
      <c r="A194" s="512" t="s">
        <v>538</v>
      </c>
      <c r="B194" s="470" t="s">
        <v>640</v>
      </c>
      <c r="C194" s="466" t="s">
        <v>112</v>
      </c>
      <c r="D194" s="466" t="s">
        <v>539</v>
      </c>
      <c r="E194" s="466"/>
      <c r="F194" s="468">
        <f>F195+F198</f>
        <v>141194</v>
      </c>
      <c r="G194" s="468">
        <f>G195+G198</f>
        <v>231447.62</v>
      </c>
      <c r="H194" s="468">
        <f>H195+H198</f>
        <v>141194</v>
      </c>
    </row>
    <row r="195" spans="1:8" x14ac:dyDescent="0.25">
      <c r="A195" s="197" t="s">
        <v>493</v>
      </c>
      <c r="B195" s="480" t="s">
        <v>640</v>
      </c>
      <c r="C195" s="464" t="s">
        <v>112</v>
      </c>
      <c r="D195" s="464" t="s">
        <v>400</v>
      </c>
      <c r="E195" s="464" t="s">
        <v>537</v>
      </c>
      <c r="F195" s="465">
        <f>F196+F197</f>
        <v>141194</v>
      </c>
      <c r="G195" s="465">
        <f>G196+G197</f>
        <v>229447.62</v>
      </c>
      <c r="H195" s="465">
        <f>H196+H197</f>
        <v>141194</v>
      </c>
    </row>
    <row r="196" spans="1:8" x14ac:dyDescent="0.25">
      <c r="A196" s="290" t="s">
        <v>495</v>
      </c>
      <c r="B196" s="480" t="s">
        <v>640</v>
      </c>
      <c r="C196" s="464" t="s">
        <v>112</v>
      </c>
      <c r="D196" s="464" t="s">
        <v>400</v>
      </c>
      <c r="E196" s="464" t="s">
        <v>496</v>
      </c>
      <c r="F196" s="465">
        <v>108560</v>
      </c>
      <c r="G196" s="465">
        <v>176247.62</v>
      </c>
      <c r="H196" s="465">
        <v>108560</v>
      </c>
    </row>
    <row r="197" spans="1:8" ht="47.25" x14ac:dyDescent="0.25">
      <c r="A197" s="290" t="s">
        <v>497</v>
      </c>
      <c r="B197" s="480" t="s">
        <v>640</v>
      </c>
      <c r="C197" s="464" t="s">
        <v>112</v>
      </c>
      <c r="D197" s="464" t="s">
        <v>400</v>
      </c>
      <c r="E197" s="464" t="s">
        <v>498</v>
      </c>
      <c r="F197" s="465">
        <v>32634</v>
      </c>
      <c r="G197" s="465">
        <v>53200</v>
      </c>
      <c r="H197" s="465">
        <v>32634</v>
      </c>
    </row>
    <row r="198" spans="1:8" ht="31.5" hidden="1" x14ac:dyDescent="0.25">
      <c r="A198" s="197" t="s">
        <v>480</v>
      </c>
      <c r="B198" s="480" t="s">
        <v>640</v>
      </c>
      <c r="C198" s="464" t="s">
        <v>112</v>
      </c>
      <c r="D198" s="464" t="s">
        <v>401</v>
      </c>
      <c r="E198" s="464" t="s">
        <v>325</v>
      </c>
      <c r="F198" s="465">
        <f>F199</f>
        <v>0</v>
      </c>
      <c r="G198" s="465">
        <f>G199</f>
        <v>2000</v>
      </c>
      <c r="H198" s="465">
        <f>H199</f>
        <v>0</v>
      </c>
    </row>
    <row r="199" spans="1:8" hidden="1" x14ac:dyDescent="0.25">
      <c r="A199" s="290" t="s">
        <v>304</v>
      </c>
      <c r="B199" s="480" t="s">
        <v>640</v>
      </c>
      <c r="C199" s="464" t="s">
        <v>112</v>
      </c>
      <c r="D199" s="464" t="s">
        <v>401</v>
      </c>
      <c r="E199" s="464" t="s">
        <v>482</v>
      </c>
      <c r="F199" s="465">
        <v>0</v>
      </c>
      <c r="G199" s="465">
        <v>2000</v>
      </c>
      <c r="H199" s="465">
        <v>0</v>
      </c>
    </row>
    <row r="200" spans="1:8" ht="32.25" customHeight="1" x14ac:dyDescent="0.25">
      <c r="A200" s="521" t="s">
        <v>710</v>
      </c>
      <c r="B200" s="470" t="s">
        <v>640</v>
      </c>
      <c r="C200" s="466" t="s">
        <v>112</v>
      </c>
      <c r="D200" s="466" t="s">
        <v>712</v>
      </c>
      <c r="E200" s="466"/>
      <c r="F200" s="468">
        <f>F201</f>
        <v>5383810</v>
      </c>
      <c r="G200" s="468">
        <f>G201+G218</f>
        <v>149200</v>
      </c>
      <c r="H200" s="468">
        <f>H201</f>
        <v>0</v>
      </c>
    </row>
    <row r="201" spans="1:8" ht="47.25" x14ac:dyDescent="0.25">
      <c r="A201" s="519" t="s">
        <v>722</v>
      </c>
      <c r="B201" s="480" t="s">
        <v>640</v>
      </c>
      <c r="C201" s="464" t="s">
        <v>112</v>
      </c>
      <c r="D201" s="464" t="s">
        <v>713</v>
      </c>
      <c r="E201" s="464"/>
      <c r="F201" s="465">
        <f>F202</f>
        <v>5383810</v>
      </c>
      <c r="G201" s="465">
        <f>G202</f>
        <v>10000</v>
      </c>
      <c r="H201" s="465">
        <f>H202</f>
        <v>0</v>
      </c>
    </row>
    <row r="202" spans="1:8" ht="31.5" x14ac:dyDescent="0.25">
      <c r="A202" s="275" t="s">
        <v>723</v>
      </c>
      <c r="B202" s="480" t="s">
        <v>640</v>
      </c>
      <c r="C202" s="464" t="s">
        <v>112</v>
      </c>
      <c r="D202" s="464" t="s">
        <v>724</v>
      </c>
      <c r="E202" s="464"/>
      <c r="F202" s="465">
        <f>F203</f>
        <v>5383810</v>
      </c>
      <c r="G202" s="465">
        <f>G203</f>
        <v>10000</v>
      </c>
      <c r="H202" s="465">
        <f>H203</f>
        <v>0</v>
      </c>
    </row>
    <row r="203" spans="1:8" ht="31.5" x14ac:dyDescent="0.25">
      <c r="A203" s="219" t="s">
        <v>321</v>
      </c>
      <c r="B203" s="480" t="s">
        <v>640</v>
      </c>
      <c r="C203" s="464" t="s">
        <v>112</v>
      </c>
      <c r="D203" s="464" t="s">
        <v>724</v>
      </c>
      <c r="E203" s="464" t="s">
        <v>325</v>
      </c>
      <c r="F203" s="465">
        <f>F204</f>
        <v>5383810</v>
      </c>
      <c r="G203" s="465">
        <f>G204</f>
        <v>10000</v>
      </c>
      <c r="H203" s="465">
        <f>H204</f>
        <v>0</v>
      </c>
    </row>
    <row r="204" spans="1:8" x14ac:dyDescent="0.25">
      <c r="A204" s="290" t="s">
        <v>304</v>
      </c>
      <c r="B204" s="480" t="s">
        <v>640</v>
      </c>
      <c r="C204" s="464" t="s">
        <v>112</v>
      </c>
      <c r="D204" s="464" t="s">
        <v>724</v>
      </c>
      <c r="E204" s="464" t="s">
        <v>482</v>
      </c>
      <c r="F204" s="465">
        <v>5383810</v>
      </c>
      <c r="G204" s="465">
        <v>10000</v>
      </c>
      <c r="H204" s="465">
        <v>0</v>
      </c>
    </row>
    <row r="205" spans="1:8" ht="47.25" x14ac:dyDescent="0.25">
      <c r="A205" s="529" t="s">
        <v>725</v>
      </c>
      <c r="B205" s="485" t="s">
        <v>640</v>
      </c>
      <c r="C205" s="466" t="s">
        <v>112</v>
      </c>
      <c r="D205" s="466" t="s">
        <v>726</v>
      </c>
      <c r="E205" s="466"/>
      <c r="F205" s="468"/>
      <c r="G205" s="468"/>
      <c r="H205" s="468">
        <v>303031</v>
      </c>
    </row>
    <row r="206" spans="1:8" ht="47.25" x14ac:dyDescent="0.25">
      <c r="A206" s="529" t="s">
        <v>318</v>
      </c>
      <c r="B206" s="480" t="s">
        <v>640</v>
      </c>
      <c r="C206" s="464" t="s">
        <v>112</v>
      </c>
      <c r="D206" s="464" t="s">
        <v>727</v>
      </c>
      <c r="E206" s="464"/>
      <c r="F206" s="465"/>
      <c r="G206" s="465"/>
      <c r="H206" s="465">
        <v>303031</v>
      </c>
    </row>
    <row r="207" spans="1:8" ht="31.5" x14ac:dyDescent="0.25">
      <c r="A207" s="290" t="s">
        <v>531</v>
      </c>
      <c r="B207" s="480" t="s">
        <v>640</v>
      </c>
      <c r="C207" s="464" t="s">
        <v>112</v>
      </c>
      <c r="D207" s="464" t="s">
        <v>728</v>
      </c>
      <c r="E207" s="464" t="s">
        <v>482</v>
      </c>
      <c r="F207" s="465"/>
      <c r="G207" s="465"/>
      <c r="H207" s="465">
        <v>303031</v>
      </c>
    </row>
    <row r="208" spans="1:8" ht="31.5" x14ac:dyDescent="0.25">
      <c r="A208" s="290" t="s">
        <v>321</v>
      </c>
      <c r="B208" s="480" t="s">
        <v>640</v>
      </c>
      <c r="C208" s="464" t="s">
        <v>112</v>
      </c>
      <c r="D208" s="464" t="s">
        <v>728</v>
      </c>
      <c r="E208" s="464" t="s">
        <v>482</v>
      </c>
      <c r="F208" s="465"/>
      <c r="G208" s="465"/>
      <c r="H208" s="465">
        <v>303031</v>
      </c>
    </row>
    <row r="209" spans="1:8" x14ac:dyDescent="0.25">
      <c r="A209" s="290" t="s">
        <v>304</v>
      </c>
      <c r="B209" s="480" t="s">
        <v>640</v>
      </c>
      <c r="C209" s="464" t="s">
        <v>112</v>
      </c>
      <c r="D209" s="464" t="s">
        <v>728</v>
      </c>
      <c r="E209" s="464" t="s">
        <v>482</v>
      </c>
      <c r="F209" s="465"/>
      <c r="G209" s="465"/>
      <c r="H209" s="465">
        <v>303031</v>
      </c>
    </row>
    <row r="210" spans="1:8" x14ac:dyDescent="0.25">
      <c r="A210" s="249" t="s">
        <v>316</v>
      </c>
      <c r="B210" s="470" t="s">
        <v>640</v>
      </c>
      <c r="C210" s="466" t="s">
        <v>574</v>
      </c>
      <c r="D210" s="466"/>
      <c r="E210" s="466"/>
      <c r="F210" s="468">
        <f t="shared" ref="F210:H222" si="18">F211</f>
        <v>276695</v>
      </c>
      <c r="G210" s="468">
        <f t="shared" si="18"/>
        <v>139200</v>
      </c>
      <c r="H210" s="468">
        <f t="shared" si="18"/>
        <v>276695</v>
      </c>
    </row>
    <row r="211" spans="1:8" x14ac:dyDescent="0.25">
      <c r="A211" s="437" t="s">
        <v>218</v>
      </c>
      <c r="B211" s="470" t="s">
        <v>640</v>
      </c>
      <c r="C211" s="466" t="s">
        <v>221</v>
      </c>
      <c r="D211" s="466"/>
      <c r="E211" s="466"/>
      <c r="F211" s="468">
        <f t="shared" si="18"/>
        <v>276695</v>
      </c>
      <c r="G211" s="468">
        <f t="shared" si="18"/>
        <v>139200</v>
      </c>
      <c r="H211" s="468">
        <f t="shared" si="18"/>
        <v>276695</v>
      </c>
    </row>
    <row r="212" spans="1:8" ht="31.5" x14ac:dyDescent="0.25">
      <c r="A212" s="268" t="s">
        <v>573</v>
      </c>
      <c r="B212" s="470" t="s">
        <v>640</v>
      </c>
      <c r="C212" s="466" t="s">
        <v>221</v>
      </c>
      <c r="D212" s="466" t="s">
        <v>329</v>
      </c>
      <c r="E212" s="466"/>
      <c r="F212" s="468">
        <f t="shared" si="18"/>
        <v>276695</v>
      </c>
      <c r="G212" s="468">
        <f t="shared" si="18"/>
        <v>139200</v>
      </c>
      <c r="H212" s="468">
        <f t="shared" si="18"/>
        <v>276695</v>
      </c>
    </row>
    <row r="213" spans="1:8" x14ac:dyDescent="0.25">
      <c r="A213" s="422" t="s">
        <v>455</v>
      </c>
      <c r="B213" s="470" t="s">
        <v>640</v>
      </c>
      <c r="C213" s="466" t="s">
        <v>221</v>
      </c>
      <c r="D213" s="466" t="s">
        <v>457</v>
      </c>
      <c r="E213" s="466"/>
      <c r="F213" s="468">
        <f t="shared" si="18"/>
        <v>276695</v>
      </c>
      <c r="G213" s="468">
        <f t="shared" si="18"/>
        <v>139200</v>
      </c>
      <c r="H213" s="468">
        <f t="shared" si="18"/>
        <v>276695</v>
      </c>
    </row>
    <row r="214" spans="1:8" ht="31.5" x14ac:dyDescent="0.25">
      <c r="A214" s="518" t="s">
        <v>760</v>
      </c>
      <c r="B214" s="485" t="s">
        <v>640</v>
      </c>
      <c r="C214" s="466" t="s">
        <v>221</v>
      </c>
      <c r="D214" s="466" t="s">
        <v>575</v>
      </c>
      <c r="E214" s="466"/>
      <c r="F214" s="468">
        <f t="shared" si="18"/>
        <v>276695</v>
      </c>
      <c r="G214" s="465">
        <f t="shared" si="18"/>
        <v>139200</v>
      </c>
      <c r="H214" s="468">
        <f t="shared" si="18"/>
        <v>276695</v>
      </c>
    </row>
    <row r="215" spans="1:8" ht="31.5" x14ac:dyDescent="0.25">
      <c r="A215" s="250" t="s">
        <v>757</v>
      </c>
      <c r="B215" s="480" t="s">
        <v>640</v>
      </c>
      <c r="C215" s="464" t="s">
        <v>221</v>
      </c>
      <c r="D215" s="464" t="s">
        <v>458</v>
      </c>
      <c r="E215" s="464" t="s">
        <v>349</v>
      </c>
      <c r="F215" s="465">
        <f t="shared" si="18"/>
        <v>276695</v>
      </c>
      <c r="G215" s="465">
        <f t="shared" si="18"/>
        <v>139200</v>
      </c>
      <c r="H215" s="465">
        <f t="shared" si="18"/>
        <v>276695</v>
      </c>
    </row>
    <row r="216" spans="1:8" x14ac:dyDescent="0.25">
      <c r="A216" s="250" t="s">
        <v>759</v>
      </c>
      <c r="B216" s="480" t="s">
        <v>640</v>
      </c>
      <c r="C216" s="464" t="s">
        <v>221</v>
      </c>
      <c r="D216" s="464" t="s">
        <v>458</v>
      </c>
      <c r="E216" s="464" t="s">
        <v>755</v>
      </c>
      <c r="F216" s="465">
        <v>276695</v>
      </c>
      <c r="G216" s="465">
        <v>139200</v>
      </c>
      <c r="H216" s="465">
        <v>276695</v>
      </c>
    </row>
    <row r="217" spans="1:8" x14ac:dyDescent="0.25">
      <c r="A217" s="251" t="s">
        <v>611</v>
      </c>
      <c r="B217" s="470" t="s">
        <v>640</v>
      </c>
      <c r="C217" s="466" t="s">
        <v>657</v>
      </c>
      <c r="D217" s="466"/>
      <c r="E217" s="466"/>
      <c r="F217" s="468">
        <f t="shared" si="18"/>
        <v>3000</v>
      </c>
      <c r="G217" s="468">
        <f t="shared" si="18"/>
        <v>139200</v>
      </c>
      <c r="H217" s="468">
        <f t="shared" si="18"/>
        <v>3000</v>
      </c>
    </row>
    <row r="218" spans="1:8" x14ac:dyDescent="0.25">
      <c r="A218" s="251" t="s">
        <v>658</v>
      </c>
      <c r="B218" s="470" t="s">
        <v>640</v>
      </c>
      <c r="C218" s="466" t="s">
        <v>412</v>
      </c>
      <c r="D218" s="466"/>
      <c r="E218" s="466"/>
      <c r="F218" s="468">
        <f t="shared" si="18"/>
        <v>3000</v>
      </c>
      <c r="G218" s="468">
        <f t="shared" si="18"/>
        <v>139200</v>
      </c>
      <c r="H218" s="468">
        <f t="shared" si="18"/>
        <v>3000</v>
      </c>
    </row>
    <row r="219" spans="1:8" ht="31.5" x14ac:dyDescent="0.25">
      <c r="A219" s="422" t="s">
        <v>567</v>
      </c>
      <c r="B219" s="470" t="s">
        <v>640</v>
      </c>
      <c r="C219" s="466" t="s">
        <v>412</v>
      </c>
      <c r="D219" s="466" t="s">
        <v>388</v>
      </c>
      <c r="E219" s="466"/>
      <c r="F219" s="468">
        <f t="shared" si="18"/>
        <v>3000</v>
      </c>
      <c r="G219" s="468">
        <f t="shared" si="18"/>
        <v>139200</v>
      </c>
      <c r="H219" s="468">
        <f t="shared" si="18"/>
        <v>3000</v>
      </c>
    </row>
    <row r="220" spans="1:8" ht="31.5" x14ac:dyDescent="0.25">
      <c r="A220" s="422" t="s">
        <v>408</v>
      </c>
      <c r="B220" s="470" t="s">
        <v>640</v>
      </c>
      <c r="C220" s="466" t="s">
        <v>412</v>
      </c>
      <c r="D220" s="466" t="s">
        <v>409</v>
      </c>
      <c r="E220" s="466"/>
      <c r="F220" s="468">
        <f t="shared" si="18"/>
        <v>3000</v>
      </c>
      <c r="G220" s="468">
        <f t="shared" si="18"/>
        <v>139200</v>
      </c>
      <c r="H220" s="468">
        <f t="shared" si="18"/>
        <v>3000</v>
      </c>
    </row>
    <row r="221" spans="1:8" ht="47.25" x14ac:dyDescent="0.25">
      <c r="A221" s="249" t="s">
        <v>659</v>
      </c>
      <c r="B221" s="485" t="s">
        <v>640</v>
      </c>
      <c r="C221" s="466" t="s">
        <v>412</v>
      </c>
      <c r="D221" s="466" t="s">
        <v>660</v>
      </c>
      <c r="E221" s="466"/>
      <c r="F221" s="468">
        <f t="shared" si="18"/>
        <v>3000</v>
      </c>
      <c r="G221" s="465">
        <f t="shared" si="18"/>
        <v>139200</v>
      </c>
      <c r="H221" s="468">
        <f t="shared" si="18"/>
        <v>3000</v>
      </c>
    </row>
    <row r="222" spans="1:8" ht="63" x14ac:dyDescent="0.25">
      <c r="A222" s="275" t="s">
        <v>618</v>
      </c>
      <c r="B222" s="480" t="s">
        <v>640</v>
      </c>
      <c r="C222" s="464" t="s">
        <v>412</v>
      </c>
      <c r="D222" s="464" t="s">
        <v>410</v>
      </c>
      <c r="E222" s="464"/>
      <c r="F222" s="465">
        <f t="shared" si="18"/>
        <v>3000</v>
      </c>
      <c r="G222" s="465">
        <f t="shared" si="18"/>
        <v>139200</v>
      </c>
      <c r="H222" s="465">
        <f t="shared" si="18"/>
        <v>3000</v>
      </c>
    </row>
    <row r="223" spans="1:8" ht="31.5" x14ac:dyDescent="0.25">
      <c r="A223" s="219" t="s">
        <v>321</v>
      </c>
      <c r="B223" s="480" t="s">
        <v>640</v>
      </c>
      <c r="C223" s="464" t="s">
        <v>412</v>
      </c>
      <c r="D223" s="464" t="s">
        <v>410</v>
      </c>
      <c r="E223" s="464" t="s">
        <v>325</v>
      </c>
      <c r="F223" s="465">
        <f>F224</f>
        <v>3000</v>
      </c>
      <c r="G223" s="465">
        <v>139200</v>
      </c>
      <c r="H223" s="465">
        <f>H224</f>
        <v>3000</v>
      </c>
    </row>
    <row r="224" spans="1:8" x14ac:dyDescent="0.25">
      <c r="A224" s="290" t="s">
        <v>304</v>
      </c>
      <c r="B224" s="480" t="s">
        <v>640</v>
      </c>
      <c r="C224" s="464" t="s">
        <v>412</v>
      </c>
      <c r="D224" s="464" t="s">
        <v>410</v>
      </c>
      <c r="E224" s="464" t="s">
        <v>482</v>
      </c>
      <c r="F224" s="465">
        <v>3000</v>
      </c>
      <c r="G224" s="465"/>
      <c r="H224" s="465">
        <v>3000</v>
      </c>
    </row>
    <row r="225" spans="1:8" x14ac:dyDescent="0.25">
      <c r="A225" s="512" t="s">
        <v>572</v>
      </c>
      <c r="B225" s="435"/>
      <c r="C225" s="466"/>
      <c r="D225" s="466"/>
      <c r="E225" s="466"/>
      <c r="F225" s="468">
        <f>F217+F210+F178+F152+F123+F90+F58+F50+F12</f>
        <v>11563463.5</v>
      </c>
      <c r="G225" s="468" t="e">
        <f>G178+G152+G123+G90+G58+G50+G12+G210</f>
        <v>#REF!</v>
      </c>
      <c r="H225" s="468">
        <f>H217+H210+H178+H152+H123+H90+H58+H50+H12</f>
        <v>6268872.5</v>
      </c>
    </row>
    <row r="229" spans="1:8" ht="18.75" x14ac:dyDescent="0.3">
      <c r="A229" s="248" t="s">
        <v>603</v>
      </c>
      <c r="F229" s="481" t="s">
        <v>604</v>
      </c>
    </row>
  </sheetData>
  <mergeCells count="11">
    <mergeCell ref="C3:I3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A6" sqref="A6:E8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9" x14ac:dyDescent="0.3">
      <c r="C1" s="51" t="s">
        <v>662</v>
      </c>
      <c r="D1" s="224"/>
      <c r="E1" s="3" t="s">
        <v>687</v>
      </c>
    </row>
    <row r="2" spans="1:9" x14ac:dyDescent="0.3">
      <c r="B2" s="50" t="s">
        <v>751</v>
      </c>
      <c r="C2" s="522"/>
      <c r="D2" s="522"/>
      <c r="E2" s="522"/>
      <c r="F2" s="522"/>
      <c r="G2" s="522"/>
      <c r="H2" s="522"/>
      <c r="I2" s="522"/>
    </row>
    <row r="3" spans="1:9" x14ac:dyDescent="0.3">
      <c r="B3" s="573" t="s">
        <v>663</v>
      </c>
      <c r="C3" s="573"/>
      <c r="D3" s="573"/>
      <c r="E3" s="573"/>
      <c r="F3" s="573"/>
    </row>
    <row r="4" spans="1:9" x14ac:dyDescent="0.3">
      <c r="C4" s="51"/>
      <c r="D4" s="218" t="s">
        <v>729</v>
      </c>
    </row>
    <row r="6" spans="1:9" ht="47.25" customHeight="1" x14ac:dyDescent="0.25">
      <c r="A6" s="571" t="s">
        <v>752</v>
      </c>
      <c r="B6" s="571"/>
      <c r="C6" s="571"/>
      <c r="D6" s="571"/>
      <c r="E6" s="571"/>
    </row>
    <row r="7" spans="1:9" ht="15.75" customHeight="1" x14ac:dyDescent="0.25">
      <c r="A7" s="571"/>
      <c r="B7" s="571"/>
      <c r="C7" s="571"/>
      <c r="D7" s="571"/>
      <c r="E7" s="571"/>
    </row>
    <row r="8" spans="1:9" ht="15.75" customHeight="1" x14ac:dyDescent="0.25">
      <c r="A8" s="572"/>
      <c r="B8" s="572"/>
      <c r="C8" s="572"/>
      <c r="D8" s="572"/>
      <c r="E8" s="572"/>
    </row>
    <row r="9" spans="1:9" s="63" customFormat="1" ht="35.25" customHeight="1" x14ac:dyDescent="0.25">
      <c r="A9" s="570" t="s">
        <v>158</v>
      </c>
      <c r="B9" s="570" t="s">
        <v>159</v>
      </c>
      <c r="C9" s="569" t="s">
        <v>160</v>
      </c>
      <c r="D9" s="569"/>
      <c r="E9" s="569"/>
    </row>
    <row r="10" spans="1:9" s="63" customFormat="1" ht="35.25" customHeight="1" x14ac:dyDescent="0.25">
      <c r="A10" s="570"/>
      <c r="B10" s="570"/>
      <c r="C10" s="241" t="s">
        <v>669</v>
      </c>
      <c r="D10" s="241" t="s">
        <v>670</v>
      </c>
      <c r="E10" s="241" t="s">
        <v>730</v>
      </c>
    </row>
    <row r="11" spans="1:9" ht="37.5" x14ac:dyDescent="0.25">
      <c r="A11" s="62" t="s">
        <v>161</v>
      </c>
      <c r="B11" s="58" t="s">
        <v>162</v>
      </c>
      <c r="C11" s="242">
        <f>C23</f>
        <v>0</v>
      </c>
      <c r="D11" s="242">
        <v>0</v>
      </c>
      <c r="E11" s="242">
        <v>0</v>
      </c>
    </row>
    <row r="12" spans="1:9" ht="37.5" x14ac:dyDescent="0.25">
      <c r="A12" s="62" t="s">
        <v>163</v>
      </c>
      <c r="B12" s="58" t="s">
        <v>164</v>
      </c>
      <c r="C12" s="242"/>
      <c r="D12" s="242"/>
      <c r="E12" s="242"/>
    </row>
    <row r="13" spans="1:9" ht="37.5" x14ac:dyDescent="0.25">
      <c r="A13" s="53" t="s">
        <v>166</v>
      </c>
      <c r="B13" s="58" t="s">
        <v>167</v>
      </c>
      <c r="C13" s="242"/>
      <c r="D13" s="242"/>
      <c r="E13" s="242"/>
    </row>
    <row r="14" spans="1:9" ht="56.25" x14ac:dyDescent="0.25">
      <c r="A14" s="53" t="s">
        <v>168</v>
      </c>
      <c r="B14" s="58" t="s">
        <v>169</v>
      </c>
      <c r="C14" s="242"/>
      <c r="D14" s="242"/>
      <c r="E14" s="242"/>
    </row>
    <row r="15" spans="1:9" ht="56.25" x14ac:dyDescent="0.25">
      <c r="A15" s="53" t="s">
        <v>170</v>
      </c>
      <c r="B15" s="58" t="s">
        <v>171</v>
      </c>
      <c r="C15" s="242"/>
      <c r="D15" s="242"/>
      <c r="E15" s="242"/>
    </row>
    <row r="16" spans="1:9" ht="56.25" x14ac:dyDescent="0.25">
      <c r="A16" s="53" t="s">
        <v>172</v>
      </c>
      <c r="B16" s="58" t="s">
        <v>173</v>
      </c>
      <c r="C16" s="242"/>
      <c r="D16" s="242"/>
      <c r="E16" s="242"/>
      <c r="F16" s="64"/>
    </row>
    <row r="17" spans="1:5" ht="56.25" x14ac:dyDescent="0.25">
      <c r="A17" s="54" t="s">
        <v>165</v>
      </c>
      <c r="B17" s="58" t="s">
        <v>197</v>
      </c>
      <c r="C17" s="243"/>
      <c r="D17" s="243"/>
      <c r="E17" s="243"/>
    </row>
    <row r="18" spans="1:5" ht="56.25" x14ac:dyDescent="0.25">
      <c r="A18" s="53" t="s">
        <v>174</v>
      </c>
      <c r="B18" s="58" t="s">
        <v>175</v>
      </c>
      <c r="C18" s="242"/>
      <c r="D18" s="242"/>
      <c r="E18" s="242"/>
    </row>
    <row r="19" spans="1:5" ht="56.25" x14ac:dyDescent="0.25">
      <c r="A19" s="53" t="s">
        <v>176</v>
      </c>
      <c r="B19" s="58" t="s">
        <v>177</v>
      </c>
      <c r="C19" s="242"/>
      <c r="D19" s="242"/>
      <c r="E19" s="242"/>
    </row>
    <row r="20" spans="1:5" ht="75" x14ac:dyDescent="0.25">
      <c r="A20" s="53" t="s">
        <v>78</v>
      </c>
      <c r="B20" s="58" t="s">
        <v>178</v>
      </c>
      <c r="C20" s="242"/>
      <c r="D20" s="242"/>
      <c r="E20" s="242"/>
    </row>
    <row r="21" spans="1:5" ht="75" x14ac:dyDescent="0.25">
      <c r="A21" s="53" t="s">
        <v>179</v>
      </c>
      <c r="B21" s="58" t="s">
        <v>180</v>
      </c>
      <c r="C21" s="242"/>
      <c r="D21" s="242"/>
      <c r="E21" s="242"/>
    </row>
    <row r="22" spans="1:5" ht="75" x14ac:dyDescent="0.25">
      <c r="A22" s="55" t="s">
        <v>181</v>
      </c>
      <c r="B22" s="58" t="s">
        <v>182</v>
      </c>
      <c r="C22" s="242"/>
      <c r="D22" s="242"/>
      <c r="E22" s="242"/>
    </row>
    <row r="23" spans="1:5" ht="37.5" x14ac:dyDescent="0.25">
      <c r="A23" s="56" t="s">
        <v>183</v>
      </c>
      <c r="B23" s="57" t="s">
        <v>184</v>
      </c>
      <c r="C23" s="242">
        <f>C28+C24</f>
        <v>0</v>
      </c>
      <c r="D23" s="242">
        <v>0</v>
      </c>
      <c r="E23" s="242">
        <v>0</v>
      </c>
    </row>
    <row r="24" spans="1:5" x14ac:dyDescent="0.25">
      <c r="A24" s="55" t="s">
        <v>185</v>
      </c>
      <c r="B24" s="58" t="s">
        <v>186</v>
      </c>
      <c r="C24" s="242">
        <f t="shared" ref="C24:E26" si="0">C25</f>
        <v>-9522500</v>
      </c>
      <c r="D24" s="242">
        <f t="shared" si="0"/>
        <v>-11713560</v>
      </c>
      <c r="E24" s="242">
        <f t="shared" si="0"/>
        <v>-6573050</v>
      </c>
    </row>
    <row r="25" spans="1:5" ht="37.5" x14ac:dyDescent="0.25">
      <c r="A25" s="55" t="s">
        <v>187</v>
      </c>
      <c r="B25" s="58" t="s">
        <v>188</v>
      </c>
      <c r="C25" s="242">
        <f t="shared" si="0"/>
        <v>-9522500</v>
      </c>
      <c r="D25" s="242">
        <f t="shared" si="0"/>
        <v>-11713560</v>
      </c>
      <c r="E25" s="242">
        <f t="shared" si="0"/>
        <v>-6573050</v>
      </c>
    </row>
    <row r="26" spans="1:5" ht="37.5" x14ac:dyDescent="0.25">
      <c r="A26" s="55" t="s">
        <v>189</v>
      </c>
      <c r="B26" s="58" t="s">
        <v>190</v>
      </c>
      <c r="C26" s="242">
        <f t="shared" si="0"/>
        <v>-9522500</v>
      </c>
      <c r="D26" s="242">
        <f t="shared" si="0"/>
        <v>-11713560</v>
      </c>
      <c r="E26" s="242">
        <f t="shared" si="0"/>
        <v>-6573050</v>
      </c>
    </row>
    <row r="27" spans="1:5" ht="37.5" x14ac:dyDescent="0.25">
      <c r="A27" s="55" t="s">
        <v>79</v>
      </c>
      <c r="B27" s="58" t="s">
        <v>191</v>
      </c>
      <c r="C27" s="242">
        <v>-9522500</v>
      </c>
      <c r="D27" s="242">
        <v>-11713560</v>
      </c>
      <c r="E27" s="242">
        <v>-6573050</v>
      </c>
    </row>
    <row r="28" spans="1:5" x14ac:dyDescent="0.25">
      <c r="A28" s="55" t="s">
        <v>192</v>
      </c>
      <c r="B28" s="58" t="s">
        <v>193</v>
      </c>
      <c r="C28" s="242">
        <f t="shared" ref="C28:E30" si="1">C29</f>
        <v>9522500</v>
      </c>
      <c r="D28" s="242">
        <f t="shared" si="1"/>
        <v>11713560</v>
      </c>
      <c r="E28" s="242">
        <f t="shared" si="1"/>
        <v>6573050</v>
      </c>
    </row>
    <row r="29" spans="1:5" ht="37.5" x14ac:dyDescent="0.25">
      <c r="A29" s="55" t="s">
        <v>194</v>
      </c>
      <c r="B29" s="58" t="s">
        <v>195</v>
      </c>
      <c r="C29" s="242">
        <f t="shared" si="1"/>
        <v>9522500</v>
      </c>
      <c r="D29" s="242">
        <f t="shared" si="1"/>
        <v>11713560</v>
      </c>
      <c r="E29" s="242">
        <f t="shared" si="1"/>
        <v>6573050</v>
      </c>
    </row>
    <row r="30" spans="1:5" ht="37.5" x14ac:dyDescent="0.25">
      <c r="A30" s="55" t="s">
        <v>80</v>
      </c>
      <c r="B30" s="58" t="s">
        <v>196</v>
      </c>
      <c r="C30" s="242">
        <f t="shared" si="1"/>
        <v>9522500</v>
      </c>
      <c r="D30" s="242">
        <f t="shared" si="1"/>
        <v>11713560</v>
      </c>
      <c r="E30" s="242">
        <f t="shared" si="1"/>
        <v>6573050</v>
      </c>
    </row>
    <row r="31" spans="1:5" ht="37.5" x14ac:dyDescent="0.25">
      <c r="A31" s="55" t="s">
        <v>80</v>
      </c>
      <c r="B31" s="58" t="s">
        <v>196</v>
      </c>
      <c r="C31" s="242">
        <v>9522500</v>
      </c>
      <c r="D31" s="242">
        <v>11713560</v>
      </c>
      <c r="E31" s="242">
        <v>6573050</v>
      </c>
    </row>
    <row r="32" spans="1:5" x14ac:dyDescent="0.3">
      <c r="A32" s="59"/>
      <c r="B32" s="60"/>
      <c r="C32" s="244"/>
      <c r="D32" s="245"/>
      <c r="E32" s="245"/>
    </row>
    <row r="33" spans="1:5" ht="78.75" customHeight="1" x14ac:dyDescent="0.3">
      <c r="A33" s="1" t="s">
        <v>603</v>
      </c>
      <c r="B33" s="61"/>
      <c r="D33" s="3"/>
      <c r="E33" s="3" t="s">
        <v>604</v>
      </c>
    </row>
  </sheetData>
  <mergeCells count="5">
    <mergeCell ref="C9:E9"/>
    <mergeCell ref="A9:A10"/>
    <mergeCell ref="B9:B10"/>
    <mergeCell ref="A6:E8"/>
    <mergeCell ref="B3:F3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workbookViewId="0">
      <selection activeCell="K9" sqref="K9"/>
    </sheetView>
  </sheetViews>
  <sheetFormatPr defaultRowHeight="18.75" x14ac:dyDescent="0.3"/>
  <cols>
    <col min="1" max="1" width="26.28515625" style="50" customWidth="1"/>
    <col min="2" max="2" width="12.28515625" style="3" customWidth="1"/>
    <col min="3" max="3" width="11.42578125" style="3" customWidth="1"/>
    <col min="4" max="4" width="10.5703125" style="3" customWidth="1"/>
    <col min="5" max="5" width="12.5703125" customWidth="1"/>
    <col min="6" max="7" width="11.5703125" customWidth="1"/>
    <col min="8" max="8" width="11.140625" customWidth="1"/>
    <col min="9" max="9" width="12" customWidth="1"/>
    <col min="10" max="10" width="11.7109375" customWidth="1"/>
    <col min="11" max="11" width="10.42578125" customWidth="1"/>
    <col min="12" max="12" width="10.85546875" customWidth="1"/>
    <col min="13" max="13" width="11.85546875" customWidth="1"/>
  </cols>
  <sheetData>
    <row r="1" spans="1:28" x14ac:dyDescent="0.3">
      <c r="F1" s="225"/>
      <c r="G1" s="225"/>
      <c r="H1" s="523" t="s">
        <v>686</v>
      </c>
      <c r="I1" s="524"/>
      <c r="J1" s="524"/>
      <c r="K1" s="525"/>
      <c r="L1" s="74"/>
      <c r="M1" s="74"/>
    </row>
    <row r="2" spans="1:28" x14ac:dyDescent="0.3">
      <c r="F2" s="225"/>
      <c r="G2" s="225"/>
      <c r="H2" s="523" t="s">
        <v>305</v>
      </c>
      <c r="I2" s="576" t="s">
        <v>753</v>
      </c>
      <c r="J2" s="576"/>
      <c r="K2" s="576"/>
      <c r="L2" s="576"/>
      <c r="M2" s="576"/>
    </row>
    <row r="3" spans="1:28" x14ac:dyDescent="0.3">
      <c r="F3" s="226" t="s">
        <v>664</v>
      </c>
      <c r="G3" s="225"/>
      <c r="H3" s="523"/>
      <c r="I3" s="524"/>
      <c r="J3" s="524"/>
      <c r="K3" s="526"/>
      <c r="L3" s="74"/>
      <c r="M3" s="74"/>
    </row>
    <row r="4" spans="1:28" x14ac:dyDescent="0.3">
      <c r="F4" s="225"/>
      <c r="G4" s="225"/>
      <c r="H4" s="527" t="s">
        <v>731</v>
      </c>
      <c r="I4" s="524"/>
      <c r="J4" s="524"/>
      <c r="K4" s="526"/>
      <c r="L4" s="74"/>
      <c r="M4" s="74"/>
    </row>
    <row r="5" spans="1:28" ht="18.75" customHeight="1" x14ac:dyDescent="0.25">
      <c r="A5" s="574" t="s">
        <v>732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</row>
    <row r="6" spans="1:28" ht="47.25" customHeight="1" x14ac:dyDescent="0.25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</row>
    <row r="7" spans="1:28" ht="15.75" customHeight="1" x14ac:dyDescent="0.25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</row>
    <row r="8" spans="1:28" ht="15.75" customHeight="1" x14ac:dyDescent="0.25">
      <c r="A8" s="575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</row>
    <row r="9" spans="1:28" s="63" customFormat="1" ht="103.5" customHeight="1" x14ac:dyDescent="0.25">
      <c r="A9" s="179"/>
      <c r="B9" s="201" t="s">
        <v>665</v>
      </c>
      <c r="C9" s="201" t="s">
        <v>280</v>
      </c>
      <c r="D9" s="201" t="s">
        <v>281</v>
      </c>
      <c r="E9" s="201" t="s">
        <v>666</v>
      </c>
      <c r="F9" s="201" t="s">
        <v>671</v>
      </c>
      <c r="G9" s="201" t="s">
        <v>280</v>
      </c>
      <c r="H9" s="201" t="s">
        <v>281</v>
      </c>
      <c r="I9" s="201" t="s">
        <v>672</v>
      </c>
      <c r="J9" s="201" t="s">
        <v>733</v>
      </c>
      <c r="K9" s="201" t="s">
        <v>280</v>
      </c>
      <c r="L9" s="201" t="s">
        <v>281</v>
      </c>
      <c r="M9" s="201" t="s">
        <v>734</v>
      </c>
    </row>
    <row r="10" spans="1:28" ht="31.5" x14ac:dyDescent="0.25">
      <c r="A10" s="198" t="s">
        <v>282</v>
      </c>
      <c r="B10" s="202">
        <v>0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</row>
    <row r="11" spans="1:28" x14ac:dyDescent="0.25">
      <c r="A11" s="417" t="s">
        <v>283</v>
      </c>
      <c r="B11" s="202"/>
      <c r="C11" s="202"/>
      <c r="D11" s="202"/>
      <c r="E11" s="202"/>
      <c r="F11" s="203"/>
      <c r="G11" s="203"/>
      <c r="H11" s="203"/>
      <c r="I11" s="203"/>
      <c r="J11" s="203"/>
      <c r="K11" s="203"/>
      <c r="L11" s="203"/>
      <c r="M11" s="203"/>
    </row>
    <row r="12" spans="1:28" ht="47.25" x14ac:dyDescent="0.25">
      <c r="A12" s="418" t="s">
        <v>163</v>
      </c>
      <c r="B12" s="202">
        <v>0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</row>
    <row r="13" spans="1:28" ht="63" x14ac:dyDescent="0.25">
      <c r="A13" s="419" t="s">
        <v>165</v>
      </c>
      <c r="B13" s="202">
        <v>0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</row>
    <row r="14" spans="1:28" x14ac:dyDescent="0.3">
      <c r="A14" s="59"/>
      <c r="B14" s="204"/>
    </row>
    <row r="15" spans="1:28" ht="78.75" customHeight="1" x14ac:dyDescent="0.3">
      <c r="A15" s="1" t="s">
        <v>603</v>
      </c>
      <c r="C15" s="205"/>
      <c r="K15" s="3" t="s">
        <v>604</v>
      </c>
    </row>
    <row r="16" spans="1:28" x14ac:dyDescent="0.3">
      <c r="AB16" t="s">
        <v>284</v>
      </c>
    </row>
  </sheetData>
  <mergeCells count="2">
    <mergeCell ref="A5:M8"/>
    <mergeCell ref="I2:M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156</v>
      </c>
    </row>
    <row r="2" spans="1:7" x14ac:dyDescent="0.25">
      <c r="D2" s="18" t="s">
        <v>119</v>
      </c>
    </row>
    <row r="3" spans="1:7" x14ac:dyDescent="0.25">
      <c r="D3" s="5" t="s">
        <v>212</v>
      </c>
    </row>
    <row r="4" spans="1:7" x14ac:dyDescent="0.25">
      <c r="D4" s="18" t="s">
        <v>231</v>
      </c>
    </row>
    <row r="5" spans="1:7" x14ac:dyDescent="0.25">
      <c r="D5" s="18"/>
      <c r="E5" s="18"/>
    </row>
    <row r="6" spans="1:7" x14ac:dyDescent="0.25">
      <c r="A6" s="546" t="s">
        <v>154</v>
      </c>
      <c r="B6" s="546"/>
      <c r="C6" s="547"/>
      <c r="D6" s="547"/>
      <c r="E6" s="547"/>
      <c r="F6" s="547"/>
      <c r="G6" s="4"/>
    </row>
    <row r="7" spans="1:7" x14ac:dyDescent="0.25">
      <c r="A7" s="546" t="s">
        <v>224</v>
      </c>
      <c r="B7" s="546"/>
      <c r="C7" s="546"/>
      <c r="D7" s="546"/>
      <c r="E7" s="546"/>
      <c r="F7" s="546"/>
      <c r="G7" s="7"/>
    </row>
    <row r="8" spans="1:7" x14ac:dyDescent="0.25">
      <c r="A8" s="546" t="s">
        <v>260</v>
      </c>
      <c r="B8" s="546"/>
      <c r="C8" s="546"/>
      <c r="D8" s="546"/>
      <c r="E8" s="546"/>
      <c r="F8" s="546"/>
      <c r="G8" s="7"/>
    </row>
    <row r="9" spans="1:7" x14ac:dyDescent="0.25">
      <c r="A9" s="47" t="s">
        <v>82</v>
      </c>
      <c r="B9" s="47" t="s">
        <v>82</v>
      </c>
      <c r="C9" s="47" t="s">
        <v>82</v>
      </c>
      <c r="D9" s="48" t="s">
        <v>82</v>
      </c>
      <c r="E9" s="48" t="s">
        <v>82</v>
      </c>
      <c r="F9" s="47"/>
      <c r="G9" s="47" t="s">
        <v>144</v>
      </c>
    </row>
    <row r="10" spans="1:7" x14ac:dyDescent="0.25">
      <c r="A10" s="577" t="s">
        <v>83</v>
      </c>
      <c r="B10" s="579" t="s">
        <v>153</v>
      </c>
      <c r="C10" s="579" t="s">
        <v>84</v>
      </c>
      <c r="D10" s="581" t="s">
        <v>117</v>
      </c>
      <c r="E10" s="581" t="s">
        <v>118</v>
      </c>
      <c r="F10" s="550" t="s">
        <v>3</v>
      </c>
      <c r="G10" s="551"/>
    </row>
    <row r="11" spans="1:7" x14ac:dyDescent="0.25">
      <c r="A11" s="578"/>
      <c r="B11" s="580"/>
      <c r="C11" s="580"/>
      <c r="D11" s="582"/>
      <c r="E11" s="582"/>
      <c r="F11" s="16">
        <v>2017</v>
      </c>
      <c r="G11" s="16">
        <v>2018</v>
      </c>
    </row>
    <row r="12" spans="1:7" ht="31.5" x14ac:dyDescent="0.25">
      <c r="A12" s="28" t="s">
        <v>216</v>
      </c>
      <c r="B12" s="29" t="s">
        <v>228</v>
      </c>
      <c r="C12" s="29"/>
      <c r="D12" s="30"/>
      <c r="E12" s="30"/>
      <c r="F12" s="23"/>
      <c r="G12" s="23"/>
    </row>
    <row r="13" spans="1:7" x14ac:dyDescent="0.25">
      <c r="A13" s="9" t="s">
        <v>85</v>
      </c>
      <c r="B13" s="29" t="s">
        <v>228</v>
      </c>
      <c r="C13" s="29" t="s">
        <v>86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87</v>
      </c>
      <c r="B14" s="29" t="s">
        <v>228</v>
      </c>
      <c r="C14" s="29" t="s">
        <v>88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122</v>
      </c>
      <c r="B15" s="29" t="s">
        <v>228</v>
      </c>
      <c r="C15" s="29" t="s">
        <v>88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120</v>
      </c>
      <c r="B16" s="32" t="s">
        <v>228</v>
      </c>
      <c r="C16" s="32" t="s">
        <v>88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125</v>
      </c>
      <c r="B17" s="32" t="s">
        <v>228</v>
      </c>
      <c r="C17" s="37" t="s">
        <v>88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124</v>
      </c>
      <c r="B18" s="29" t="s">
        <v>228</v>
      </c>
      <c r="C18" s="35" t="s">
        <v>90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120</v>
      </c>
      <c r="B19" s="32" t="s">
        <v>228</v>
      </c>
      <c r="C19" s="37" t="s">
        <v>90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125</v>
      </c>
      <c r="B20" s="32" t="s">
        <v>228</v>
      </c>
      <c r="C20" s="37" t="s">
        <v>90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126</v>
      </c>
      <c r="B21" s="32" t="s">
        <v>228</v>
      </c>
      <c r="C21" s="37" t="s">
        <v>90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121</v>
      </c>
      <c r="B22" s="32" t="s">
        <v>228</v>
      </c>
      <c r="C22" s="37" t="s">
        <v>90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128</v>
      </c>
      <c r="B23" s="32" t="s">
        <v>228</v>
      </c>
      <c r="C23" s="37" t="s">
        <v>90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0" customFormat="1" ht="31.5" x14ac:dyDescent="0.25">
      <c r="A24" s="145" t="s">
        <v>121</v>
      </c>
      <c r="B24" s="146" t="s">
        <v>228</v>
      </c>
      <c r="C24" s="146" t="s">
        <v>98</v>
      </c>
      <c r="D24" s="147">
        <v>7703387010</v>
      </c>
      <c r="E24" s="148">
        <v>244</v>
      </c>
      <c r="F24" s="149">
        <v>10000</v>
      </c>
      <c r="G24" s="149">
        <v>10000</v>
      </c>
    </row>
    <row r="25" spans="1:7" ht="34.5" customHeight="1" x14ac:dyDescent="0.25">
      <c r="A25" s="9" t="s">
        <v>91</v>
      </c>
      <c r="B25" s="29" t="s">
        <v>228</v>
      </c>
      <c r="C25" s="35" t="s">
        <v>92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127</v>
      </c>
      <c r="B26" s="32" t="s">
        <v>228</v>
      </c>
      <c r="C26" s="37" t="s">
        <v>92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23</v>
      </c>
      <c r="B27" s="32" t="s">
        <v>228</v>
      </c>
      <c r="C27" s="37" t="s">
        <v>92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5" customFormat="1" x14ac:dyDescent="0.25">
      <c r="A28" s="34" t="s">
        <v>226</v>
      </c>
      <c r="B28" s="36">
        <v>996</v>
      </c>
      <c r="C28" s="37"/>
      <c r="D28" s="35" t="s">
        <v>263</v>
      </c>
      <c r="E28" s="38"/>
      <c r="F28" s="42">
        <f>F29</f>
        <v>95000</v>
      </c>
      <c r="G28" s="42">
        <f>G29</f>
        <v>0</v>
      </c>
    </row>
    <row r="29" spans="1:7" s="105" customFormat="1" x14ac:dyDescent="0.25">
      <c r="A29" s="31" t="s">
        <v>229</v>
      </c>
      <c r="B29" s="38">
        <v>996</v>
      </c>
      <c r="C29" s="37" t="s">
        <v>227</v>
      </c>
      <c r="D29" s="37" t="s">
        <v>263</v>
      </c>
      <c r="E29" s="38">
        <v>800</v>
      </c>
      <c r="F29" s="40">
        <v>95000</v>
      </c>
      <c r="G29" s="40">
        <v>0</v>
      </c>
    </row>
    <row r="30" spans="1:7" s="105" customFormat="1" x14ac:dyDescent="0.25">
      <c r="A30" s="31" t="s">
        <v>230</v>
      </c>
      <c r="B30" s="38">
        <v>996</v>
      </c>
      <c r="C30" s="37" t="s">
        <v>227</v>
      </c>
      <c r="D30" s="37" t="s">
        <v>264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93</v>
      </c>
      <c r="B31" s="29" t="s">
        <v>228</v>
      </c>
      <c r="C31" s="35" t="s">
        <v>94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130</v>
      </c>
      <c r="B32" s="32" t="s">
        <v>228</v>
      </c>
      <c r="C32" s="37" t="s">
        <v>94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131</v>
      </c>
      <c r="B33" s="32" t="s">
        <v>228</v>
      </c>
      <c r="C33" s="37" t="s">
        <v>94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2" t="s">
        <v>234</v>
      </c>
      <c r="B34" s="29" t="s">
        <v>228</v>
      </c>
      <c r="C34" s="35" t="s">
        <v>232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5" t="s">
        <v>121</v>
      </c>
      <c r="B35" s="32" t="s">
        <v>228</v>
      </c>
      <c r="C35" s="37" t="s">
        <v>232</v>
      </c>
      <c r="D35" s="38" t="s">
        <v>265</v>
      </c>
      <c r="E35" s="38"/>
      <c r="F35" s="40">
        <v>700</v>
      </c>
      <c r="G35" s="40">
        <v>700</v>
      </c>
    </row>
    <row r="36" spans="1:7" x14ac:dyDescent="0.25">
      <c r="A36" s="31" t="s">
        <v>235</v>
      </c>
      <c r="B36" s="32" t="s">
        <v>228</v>
      </c>
      <c r="C36" s="37" t="s">
        <v>232</v>
      </c>
      <c r="D36" s="38" t="s">
        <v>265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148</v>
      </c>
      <c r="B37" s="21" t="s">
        <v>228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147</v>
      </c>
      <c r="B38" s="37" t="s">
        <v>228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145</v>
      </c>
      <c r="B39" s="37" t="s">
        <v>228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120</v>
      </c>
      <c r="B40" s="37" t="s">
        <v>228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121</v>
      </c>
      <c r="B41" s="37" t="s">
        <v>228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95</v>
      </c>
      <c r="B42" s="35" t="s">
        <v>228</v>
      </c>
      <c r="C42" s="35" t="s">
        <v>96</v>
      </c>
      <c r="D42" s="36"/>
      <c r="E42" s="36"/>
      <c r="F42" s="42">
        <f>F44+F46</f>
        <v>31800</v>
      </c>
      <c r="G42" s="42">
        <f>G44+G46</f>
        <v>58800</v>
      </c>
    </row>
    <row r="43" spans="1:7" s="150" customFormat="1" ht="31.5" x14ac:dyDescent="0.25">
      <c r="A43" s="151" t="s">
        <v>97</v>
      </c>
      <c r="B43" s="152" t="s">
        <v>228</v>
      </c>
      <c r="C43" s="152" t="s">
        <v>98</v>
      </c>
      <c r="D43" s="153"/>
      <c r="E43" s="153"/>
      <c r="F43" s="154">
        <f>F44</f>
        <v>10800</v>
      </c>
      <c r="G43" s="154">
        <f>G44</f>
        <v>10800</v>
      </c>
    </row>
    <row r="44" spans="1:7" s="150" customFormat="1" ht="31.5" x14ac:dyDescent="0.25">
      <c r="A44" s="155" t="s">
        <v>97</v>
      </c>
      <c r="B44" s="146" t="s">
        <v>228</v>
      </c>
      <c r="C44" s="146" t="s">
        <v>98</v>
      </c>
      <c r="D44" s="147">
        <v>7703300000</v>
      </c>
      <c r="E44" s="148"/>
      <c r="F44" s="149">
        <f>F45</f>
        <v>10800</v>
      </c>
      <c r="G44" s="149">
        <f>G45</f>
        <v>10800</v>
      </c>
    </row>
    <row r="45" spans="1:7" s="150" customFormat="1" ht="31.5" x14ac:dyDescent="0.25">
      <c r="A45" s="145" t="s">
        <v>121</v>
      </c>
      <c r="B45" s="146" t="s">
        <v>228</v>
      </c>
      <c r="C45" s="146" t="s">
        <v>98</v>
      </c>
      <c r="D45" s="147">
        <v>7703387010</v>
      </c>
      <c r="E45" s="148">
        <v>540</v>
      </c>
      <c r="F45" s="149">
        <v>10800</v>
      </c>
      <c r="G45" s="149">
        <v>10800</v>
      </c>
    </row>
    <row r="46" spans="1:7" s="150" customFormat="1" ht="31.5" x14ac:dyDescent="0.25">
      <c r="A46" s="151" t="s">
        <v>132</v>
      </c>
      <c r="B46" s="152" t="s">
        <v>228</v>
      </c>
      <c r="C46" s="152" t="s">
        <v>100</v>
      </c>
      <c r="D46" s="153"/>
      <c r="E46" s="153"/>
      <c r="F46" s="154">
        <f>F47</f>
        <v>21000</v>
      </c>
      <c r="G46" s="154">
        <f>G47</f>
        <v>48000</v>
      </c>
    </row>
    <row r="47" spans="1:7" ht="31.5" x14ac:dyDescent="0.25">
      <c r="A47" s="39" t="s">
        <v>121</v>
      </c>
      <c r="B47" s="37" t="s">
        <v>228</v>
      </c>
      <c r="C47" s="37" t="s">
        <v>100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101</v>
      </c>
      <c r="B48" s="35" t="s">
        <v>228</v>
      </c>
      <c r="C48" s="35" t="s">
        <v>102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103</v>
      </c>
      <c r="B49" s="37" t="s">
        <v>228</v>
      </c>
      <c r="C49" s="37" t="s">
        <v>104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136</v>
      </c>
      <c r="B50" s="37" t="s">
        <v>228</v>
      </c>
      <c r="C50" s="37" t="s">
        <v>104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121</v>
      </c>
      <c r="B51" s="37" t="s">
        <v>228</v>
      </c>
      <c r="C51" s="37" t="s">
        <v>104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105</v>
      </c>
      <c r="B52" s="35" t="s">
        <v>228</v>
      </c>
      <c r="C52" s="35" t="s">
        <v>106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114</v>
      </c>
      <c r="B53" s="35" t="s">
        <v>228</v>
      </c>
      <c r="C53" s="35" t="s">
        <v>115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133</v>
      </c>
      <c r="B54" s="37" t="s">
        <v>228</v>
      </c>
      <c r="C54" s="37" t="s">
        <v>115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121</v>
      </c>
      <c r="B55" s="37" t="s">
        <v>228</v>
      </c>
      <c r="C55" s="37" t="s">
        <v>115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136</v>
      </c>
      <c r="B56" s="37" t="s">
        <v>228</v>
      </c>
      <c r="C56" s="37" t="s">
        <v>115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121</v>
      </c>
      <c r="B57" s="37" t="s">
        <v>228</v>
      </c>
      <c r="C57" s="37" t="s">
        <v>115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219</v>
      </c>
      <c r="B58" s="37" t="s">
        <v>228</v>
      </c>
      <c r="C58" s="37" t="s">
        <v>115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121</v>
      </c>
      <c r="B59" s="37" t="s">
        <v>228</v>
      </c>
      <c r="C59" s="37" t="s">
        <v>115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134</v>
      </c>
      <c r="B60" s="37" t="s">
        <v>228</v>
      </c>
      <c r="C60" s="37" t="s">
        <v>115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121</v>
      </c>
      <c r="B61" s="37" t="s">
        <v>228</v>
      </c>
      <c r="C61" s="37" t="s">
        <v>115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135</v>
      </c>
      <c r="B62" s="37" t="s">
        <v>228</v>
      </c>
      <c r="C62" s="37" t="s">
        <v>115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121</v>
      </c>
      <c r="B63" s="37" t="s">
        <v>228</v>
      </c>
      <c r="C63" s="37" t="s">
        <v>115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109</v>
      </c>
      <c r="B64" s="35" t="s">
        <v>228</v>
      </c>
      <c r="C64" s="35" t="s">
        <v>110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155</v>
      </c>
      <c r="B65" s="35" t="s">
        <v>228</v>
      </c>
      <c r="C65" s="35" t="s">
        <v>112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203</v>
      </c>
      <c r="B66" s="37" t="s">
        <v>228</v>
      </c>
      <c r="C66" s="37" t="s">
        <v>112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129</v>
      </c>
      <c r="B67" s="37" t="s">
        <v>228</v>
      </c>
      <c r="C67" s="37" t="s">
        <v>112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126</v>
      </c>
      <c r="B68" s="37" t="s">
        <v>228</v>
      </c>
      <c r="C68" s="37" t="s">
        <v>112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121</v>
      </c>
      <c r="B69" s="37" t="s">
        <v>228</v>
      </c>
      <c r="C69" s="37" t="s">
        <v>112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201</v>
      </c>
      <c r="B70" s="37" t="s">
        <v>228</v>
      </c>
      <c r="C70" s="37" t="s">
        <v>112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129</v>
      </c>
      <c r="B71" s="37" t="s">
        <v>228</v>
      </c>
      <c r="C71" s="37" t="s">
        <v>112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121</v>
      </c>
      <c r="B72" s="37" t="s">
        <v>228</v>
      </c>
      <c r="C72" s="37" t="s">
        <v>112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5" customFormat="1" x14ac:dyDescent="0.25">
      <c r="A73" s="111" t="s">
        <v>223</v>
      </c>
      <c r="B73" s="112">
        <v>996</v>
      </c>
      <c r="C73" s="112"/>
      <c r="D73" s="113"/>
      <c r="E73" s="38"/>
      <c r="F73" s="114">
        <f>F74</f>
        <v>30000</v>
      </c>
      <c r="G73" s="114">
        <f>G74</f>
        <v>30000</v>
      </c>
    </row>
    <row r="74" spans="1:7" s="105" customFormat="1" ht="34.5" customHeight="1" x14ac:dyDescent="0.25">
      <c r="A74" s="116" t="s">
        <v>222</v>
      </c>
      <c r="B74" s="117">
        <v>996</v>
      </c>
      <c r="C74" s="117">
        <v>1001</v>
      </c>
      <c r="D74" s="118" t="s">
        <v>266</v>
      </c>
      <c r="E74" s="38">
        <v>321</v>
      </c>
      <c r="F74" s="119">
        <f>F75</f>
        <v>30000</v>
      </c>
      <c r="G74" s="119">
        <f>G75</f>
        <v>30000</v>
      </c>
    </row>
    <row r="75" spans="1:7" s="105" customFormat="1" x14ac:dyDescent="0.25">
      <c r="A75" s="116" t="s">
        <v>218</v>
      </c>
      <c r="B75" s="117">
        <v>996</v>
      </c>
      <c r="C75" s="117">
        <v>1001</v>
      </c>
      <c r="D75" s="118" t="s">
        <v>266</v>
      </c>
      <c r="E75" s="38">
        <v>321</v>
      </c>
      <c r="F75" s="119">
        <v>30000</v>
      </c>
      <c r="G75" s="119">
        <v>30000</v>
      </c>
    </row>
    <row r="76" spans="1:7" x14ac:dyDescent="0.25">
      <c r="A76" s="9" t="s">
        <v>113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210</v>
      </c>
      <c r="B78" s="104"/>
      <c r="C78" s="104"/>
      <c r="F78" s="3"/>
      <c r="G78" s="3" t="s">
        <v>211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200</v>
      </c>
    </row>
    <row r="3" spans="1:8" x14ac:dyDescent="0.35">
      <c r="A3" s="67"/>
      <c r="B3" s="67"/>
      <c r="C3" s="67" t="s">
        <v>198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199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583"/>
      <c r="B1" s="583"/>
      <c r="C1" s="583"/>
      <c r="D1" s="583"/>
      <c r="E1" s="263"/>
    </row>
    <row r="2" spans="1:5" ht="15.75" x14ac:dyDescent="0.25">
      <c r="A2" s="584"/>
      <c r="B2" s="584"/>
      <c r="C2" s="584"/>
      <c r="D2" s="584"/>
      <c r="E2" s="264"/>
    </row>
    <row r="3" spans="1:5" x14ac:dyDescent="0.25">
      <c r="A3" s="265"/>
      <c r="B3" s="266"/>
      <c r="C3" s="265"/>
      <c r="D3" s="267"/>
      <c r="E3" s="265"/>
    </row>
    <row r="4" spans="1:5" ht="15.75" x14ac:dyDescent="0.25">
      <c r="A4" s="268"/>
      <c r="B4" s="266"/>
      <c r="C4" s="265"/>
      <c r="D4" s="266"/>
      <c r="E4" s="269"/>
    </row>
    <row r="5" spans="1:5" ht="15.75" x14ac:dyDescent="0.25">
      <c r="A5" s="270"/>
      <c r="B5" s="271"/>
      <c r="C5" s="272"/>
      <c r="D5" s="273"/>
      <c r="E5" s="274"/>
    </row>
    <row r="6" spans="1:5" ht="15.75" x14ac:dyDescent="0.25">
      <c r="A6" s="270"/>
      <c r="B6" s="271"/>
      <c r="C6" s="272"/>
      <c r="D6" s="273"/>
      <c r="E6" s="274"/>
    </row>
    <row r="7" spans="1:5" ht="15.75" x14ac:dyDescent="0.25">
      <c r="A7" s="270"/>
      <c r="B7" s="271"/>
      <c r="C7" s="272"/>
      <c r="D7" s="273"/>
      <c r="E7" s="274"/>
    </row>
    <row r="8" spans="1:5" ht="15.75" x14ac:dyDescent="0.25">
      <c r="A8" s="270"/>
      <c r="B8" s="271"/>
      <c r="C8" s="272"/>
      <c r="D8" s="273"/>
      <c r="E8" s="274"/>
    </row>
    <row r="9" spans="1:5" ht="15.75" x14ac:dyDescent="0.25">
      <c r="A9" s="275"/>
      <c r="B9" s="276"/>
      <c r="C9" s="272"/>
      <c r="D9" s="273"/>
      <c r="E9" s="274"/>
    </row>
    <row r="10" spans="1:5" ht="15.75" x14ac:dyDescent="0.25">
      <c r="A10" s="275"/>
      <c r="B10" s="276"/>
      <c r="C10" s="277"/>
      <c r="D10" s="278"/>
      <c r="E10" s="279"/>
    </row>
    <row r="11" spans="1:5" ht="15.75" x14ac:dyDescent="0.25">
      <c r="A11" s="270"/>
      <c r="B11" s="271"/>
      <c r="C11" s="272"/>
      <c r="D11" s="273"/>
      <c r="E11" s="274"/>
    </row>
    <row r="12" spans="1:5" ht="15.75" x14ac:dyDescent="0.25">
      <c r="A12" s="270"/>
      <c r="B12" s="271"/>
      <c r="C12" s="272"/>
      <c r="D12" s="273"/>
      <c r="E12" s="274"/>
    </row>
    <row r="13" spans="1:5" ht="15.75" x14ac:dyDescent="0.25">
      <c r="A13" s="270"/>
      <c r="B13" s="271"/>
      <c r="C13" s="272"/>
      <c r="D13" s="273"/>
      <c r="E13" s="274"/>
    </row>
    <row r="14" spans="1:5" ht="15.75" x14ac:dyDescent="0.25">
      <c r="A14" s="270"/>
      <c r="B14" s="271"/>
      <c r="C14" s="272"/>
      <c r="D14" s="273"/>
      <c r="E14" s="274"/>
    </row>
    <row r="15" spans="1:5" ht="15.75" x14ac:dyDescent="0.25">
      <c r="A15" s="275"/>
      <c r="B15" s="280"/>
      <c r="C15" s="281"/>
      <c r="D15" s="282"/>
      <c r="E15" s="279"/>
    </row>
    <row r="16" spans="1:5" ht="15.75" x14ac:dyDescent="0.25">
      <c r="A16" s="275"/>
      <c r="B16" s="280"/>
      <c r="C16" s="281"/>
      <c r="D16" s="280"/>
      <c r="E16" s="279"/>
    </row>
    <row r="17" spans="1:5" ht="15.75" x14ac:dyDescent="0.25">
      <c r="A17" s="275"/>
      <c r="B17" s="280"/>
      <c r="C17" s="281"/>
      <c r="D17" s="280"/>
      <c r="E17" s="279"/>
    </row>
    <row r="18" spans="1:5" ht="15.75" x14ac:dyDescent="0.25">
      <c r="A18" s="275"/>
      <c r="B18" s="280"/>
      <c r="C18" s="281"/>
      <c r="D18" s="280"/>
      <c r="E18" s="279"/>
    </row>
    <row r="19" spans="1:5" ht="16.5" thickBot="1" x14ac:dyDescent="0.3">
      <c r="A19" s="283"/>
      <c r="B19" s="284"/>
      <c r="C19" s="284"/>
      <c r="D19" s="284"/>
      <c r="E19" s="274"/>
    </row>
    <row r="20" spans="1:5" ht="15.75" x14ac:dyDescent="0.25">
      <c r="A20" s="285"/>
      <c r="B20" s="286"/>
      <c r="C20" s="287"/>
      <c r="D20" s="288"/>
      <c r="E20" s="289"/>
    </row>
    <row r="21" spans="1:5" ht="15.75" x14ac:dyDescent="0.25">
      <c r="A21" s="290"/>
      <c r="B21" s="291"/>
      <c r="C21" s="292"/>
      <c r="D21" s="292"/>
      <c r="E21" s="293"/>
    </row>
    <row r="22" spans="1:5" ht="16.5" thickBot="1" x14ac:dyDescent="0.3">
      <c r="A22" s="294"/>
      <c r="B22" s="291"/>
      <c r="C22" s="295"/>
      <c r="D22" s="292"/>
      <c r="E22" s="296"/>
    </row>
    <row r="23" spans="1:5" ht="15.75" x14ac:dyDescent="0.25">
      <c r="A23" s="297"/>
      <c r="B23" s="291"/>
      <c r="C23" s="291"/>
      <c r="D23" s="298"/>
      <c r="E23" s="299"/>
    </row>
    <row r="24" spans="1:5" ht="15.75" x14ac:dyDescent="0.25">
      <c r="A24" s="290"/>
      <c r="B24" s="291"/>
      <c r="C24" s="300"/>
      <c r="D24" s="301"/>
      <c r="E24" s="302"/>
    </row>
    <row r="25" spans="1:5" ht="16.5" thickBot="1" x14ac:dyDescent="0.3">
      <c r="A25" s="294"/>
      <c r="B25" s="291"/>
      <c r="C25" s="291"/>
      <c r="D25" s="303"/>
      <c r="E25" s="299"/>
    </row>
    <row r="26" spans="1:5" ht="15.75" x14ac:dyDescent="0.25">
      <c r="A26" s="297"/>
      <c r="B26" s="291"/>
      <c r="C26" s="291"/>
      <c r="D26" s="303"/>
      <c r="E26" s="299"/>
    </row>
    <row r="27" spans="1:5" ht="15.75" x14ac:dyDescent="0.25">
      <c r="A27" s="304"/>
      <c r="B27" s="291"/>
      <c r="C27" s="291"/>
      <c r="D27" s="303"/>
      <c r="E27" s="302"/>
    </row>
    <row r="28" spans="1:5" ht="16.5" thickBot="1" x14ac:dyDescent="0.3">
      <c r="A28" s="305"/>
      <c r="B28" s="291"/>
      <c r="C28" s="300"/>
      <c r="D28" s="301"/>
      <c r="E28" s="306"/>
    </row>
    <row r="29" spans="1:5" ht="15.75" x14ac:dyDescent="0.25">
      <c r="A29" s="297"/>
      <c r="B29" s="291"/>
      <c r="C29" s="291"/>
      <c r="D29" s="303"/>
      <c r="E29" s="306"/>
    </row>
    <row r="30" spans="1:5" ht="16.5" thickBot="1" x14ac:dyDescent="0.3">
      <c r="A30" s="305"/>
      <c r="B30" s="291"/>
      <c r="C30" s="307"/>
      <c r="D30" s="292"/>
      <c r="E30" s="306"/>
    </row>
    <row r="31" spans="1:5" ht="15.75" x14ac:dyDescent="0.25">
      <c r="A31" s="297"/>
      <c r="B31" s="291"/>
      <c r="C31" s="307"/>
      <c r="D31" s="298"/>
      <c r="E31" s="306"/>
    </row>
    <row r="32" spans="1:5" ht="16.5" thickBot="1" x14ac:dyDescent="0.3">
      <c r="A32" s="308"/>
      <c r="B32" s="309"/>
      <c r="C32" s="309"/>
      <c r="D32" s="309"/>
      <c r="E32" s="310"/>
    </row>
    <row r="33" spans="1:5" ht="16.5" thickBot="1" x14ac:dyDescent="0.3">
      <c r="A33" s="311"/>
      <c r="B33" s="309"/>
      <c r="C33" s="309"/>
      <c r="D33" s="309"/>
      <c r="E33" s="310"/>
    </row>
    <row r="34" spans="1:5" ht="16.5" thickBot="1" x14ac:dyDescent="0.3">
      <c r="A34" s="270"/>
      <c r="B34" s="309"/>
      <c r="C34" s="309"/>
      <c r="D34" s="309"/>
      <c r="E34" s="310"/>
    </row>
    <row r="35" spans="1:5" ht="16.5" thickBot="1" x14ac:dyDescent="0.3">
      <c r="A35" s="305"/>
      <c r="B35" s="312"/>
      <c r="C35" s="312"/>
      <c r="D35" s="312"/>
      <c r="E35" s="313"/>
    </row>
    <row r="36" spans="1:5" ht="16.5" thickBot="1" x14ac:dyDescent="0.3">
      <c r="A36" s="294"/>
      <c r="B36" s="312"/>
      <c r="C36" s="312"/>
      <c r="D36" s="312"/>
      <c r="E36" s="313"/>
    </row>
    <row r="37" spans="1:5" ht="16.5" thickBot="1" x14ac:dyDescent="0.3">
      <c r="A37" s="314"/>
      <c r="B37" s="315"/>
      <c r="C37" s="315"/>
      <c r="D37" s="316"/>
      <c r="E37" s="317"/>
    </row>
    <row r="38" spans="1:5" ht="16.5" thickBot="1" x14ac:dyDescent="0.3">
      <c r="A38" s="318"/>
      <c r="B38" s="319"/>
      <c r="C38" s="320"/>
      <c r="D38" s="320"/>
      <c r="E38" s="321"/>
    </row>
    <row r="39" spans="1:5" ht="16.5" thickBot="1" x14ac:dyDescent="0.3">
      <c r="A39" s="275"/>
      <c r="B39" s="322"/>
      <c r="C39" s="323"/>
      <c r="D39" s="323"/>
      <c r="E39" s="324"/>
    </row>
    <row r="40" spans="1:5" ht="15.75" x14ac:dyDescent="0.25">
      <c r="A40" s="325"/>
      <c r="B40" s="322"/>
      <c r="C40" s="326"/>
      <c r="D40" s="326"/>
      <c r="E40" s="327"/>
    </row>
    <row r="41" spans="1:5" ht="15.75" x14ac:dyDescent="0.25">
      <c r="A41" s="328"/>
      <c r="B41" s="329"/>
      <c r="C41" s="329"/>
      <c r="D41" s="329"/>
      <c r="E41" s="330"/>
    </row>
    <row r="42" spans="1:5" ht="16.5" thickBot="1" x14ac:dyDescent="0.3">
      <c r="A42" s="305"/>
      <c r="B42" s="331"/>
      <c r="C42" s="332"/>
      <c r="D42" s="332"/>
      <c r="E42" s="333"/>
    </row>
    <row r="43" spans="1:5" ht="16.5" thickBot="1" x14ac:dyDescent="0.3">
      <c r="A43" s="294"/>
      <c r="B43" s="331"/>
      <c r="C43" s="334"/>
      <c r="D43" s="332"/>
      <c r="E43" s="333"/>
    </row>
    <row r="44" spans="1:5" ht="16.5" thickBot="1" x14ac:dyDescent="0.3">
      <c r="A44" s="270"/>
      <c r="B44" s="335"/>
      <c r="C44" s="335"/>
      <c r="D44" s="335"/>
      <c r="E44" s="336"/>
    </row>
    <row r="45" spans="1:5" ht="16.5" thickBot="1" x14ac:dyDescent="0.3">
      <c r="A45" s="305"/>
      <c r="B45" s="312"/>
      <c r="C45" s="337"/>
      <c r="D45" s="337"/>
      <c r="E45" s="338"/>
    </row>
    <row r="46" spans="1:5" ht="16.5" thickBot="1" x14ac:dyDescent="0.3">
      <c r="A46" s="294"/>
      <c r="B46" s="312"/>
      <c r="C46" s="312"/>
      <c r="D46" s="312"/>
      <c r="E46" s="313"/>
    </row>
    <row r="47" spans="1:5" ht="15.75" x14ac:dyDescent="0.25">
      <c r="A47" s="314"/>
      <c r="B47" s="315"/>
      <c r="C47" s="339"/>
      <c r="D47" s="316"/>
      <c r="E47" s="340"/>
    </row>
    <row r="48" spans="1:5" ht="15.75" x14ac:dyDescent="0.25">
      <c r="A48" s="270"/>
      <c r="B48" s="341"/>
      <c r="C48" s="342"/>
      <c r="D48" s="342"/>
      <c r="E48" s="317"/>
    </row>
    <row r="49" spans="1:5" ht="16.5" thickBot="1" x14ac:dyDescent="0.3">
      <c r="A49" s="305"/>
      <c r="B49" s="343"/>
      <c r="C49" s="337"/>
      <c r="D49" s="337"/>
      <c r="E49" s="338"/>
    </row>
    <row r="50" spans="1:5" ht="16.5" thickBot="1" x14ac:dyDescent="0.3">
      <c r="A50" s="294"/>
      <c r="B50" s="343"/>
      <c r="C50" s="312"/>
      <c r="D50" s="312"/>
      <c r="E50" s="313"/>
    </row>
    <row r="51" spans="1:5" ht="16.5" thickBot="1" x14ac:dyDescent="0.3">
      <c r="A51" s="344"/>
      <c r="B51" s="309"/>
      <c r="C51" s="309"/>
      <c r="D51" s="309"/>
      <c r="E51" s="310"/>
    </row>
    <row r="52" spans="1:5" ht="16.5" thickBot="1" x14ac:dyDescent="0.3">
      <c r="A52" s="344"/>
      <c r="B52" s="309"/>
      <c r="C52" s="309"/>
      <c r="D52" s="309"/>
      <c r="E52" s="310"/>
    </row>
    <row r="53" spans="1:5" ht="16.5" thickBot="1" x14ac:dyDescent="0.3">
      <c r="A53" s="270"/>
      <c r="B53" s="309"/>
      <c r="C53" s="309"/>
      <c r="D53" s="309"/>
      <c r="E53" s="310"/>
    </row>
    <row r="54" spans="1:5" ht="16.5" thickBot="1" x14ac:dyDescent="0.3">
      <c r="A54" s="305"/>
      <c r="B54" s="337"/>
      <c r="C54" s="337"/>
      <c r="D54" s="337"/>
      <c r="E54" s="338"/>
    </row>
    <row r="55" spans="1:5" ht="16.5" thickBot="1" x14ac:dyDescent="0.3">
      <c r="A55" s="294"/>
      <c r="B55" s="337"/>
      <c r="C55" s="312"/>
      <c r="D55" s="312"/>
      <c r="E55" s="313"/>
    </row>
    <row r="56" spans="1:5" ht="16.5" thickBot="1" x14ac:dyDescent="0.3">
      <c r="A56" s="270"/>
      <c r="B56" s="309"/>
      <c r="C56" s="309"/>
      <c r="D56" s="309"/>
      <c r="E56" s="310"/>
    </row>
    <row r="57" spans="1:5" ht="16.5" thickBot="1" x14ac:dyDescent="0.3">
      <c r="A57" s="305"/>
      <c r="B57" s="337"/>
      <c r="C57" s="337"/>
      <c r="D57" s="337"/>
      <c r="E57" s="338"/>
    </row>
    <row r="58" spans="1:5" ht="16.5" thickBot="1" x14ac:dyDescent="0.3">
      <c r="A58" s="294"/>
      <c r="B58" s="337"/>
      <c r="C58" s="312"/>
      <c r="D58" s="312"/>
      <c r="E58" s="313"/>
    </row>
    <row r="59" spans="1:5" ht="16.5" thickBot="1" x14ac:dyDescent="0.3">
      <c r="A59" s="344"/>
      <c r="B59" s="309"/>
      <c r="C59" s="309"/>
      <c r="D59" s="309"/>
      <c r="E59" s="310"/>
    </row>
    <row r="60" spans="1:5" ht="16.5" thickBot="1" x14ac:dyDescent="0.3">
      <c r="A60" s="270"/>
      <c r="B60" s="309"/>
      <c r="C60" s="309"/>
      <c r="D60" s="309"/>
      <c r="E60" s="310"/>
    </row>
    <row r="61" spans="1:5" ht="16.5" thickBot="1" x14ac:dyDescent="0.3">
      <c r="A61" s="305"/>
      <c r="B61" s="312"/>
      <c r="C61" s="337"/>
      <c r="D61" s="337"/>
      <c r="E61" s="338"/>
    </row>
    <row r="62" spans="1:5" ht="16.5" thickBot="1" x14ac:dyDescent="0.3">
      <c r="A62" s="294"/>
      <c r="B62" s="312"/>
      <c r="C62" s="312"/>
      <c r="D62" s="312"/>
      <c r="E62" s="313"/>
    </row>
    <row r="63" spans="1:5" ht="16.5" thickBot="1" x14ac:dyDescent="0.3">
      <c r="A63" s="344"/>
      <c r="B63" s="309"/>
      <c r="C63" s="309"/>
      <c r="D63" s="309"/>
      <c r="E63" s="310"/>
    </row>
    <row r="64" spans="1:5" ht="16.5" thickBot="1" x14ac:dyDescent="0.3">
      <c r="A64" s="270"/>
      <c r="B64" s="335"/>
      <c r="C64" s="335"/>
      <c r="D64" s="335"/>
      <c r="E64" s="336"/>
    </row>
    <row r="65" spans="1:5" ht="16.5" thickBot="1" x14ac:dyDescent="0.3">
      <c r="A65" s="305"/>
      <c r="B65" s="337"/>
      <c r="C65" s="337"/>
      <c r="D65" s="337"/>
      <c r="E65" s="338"/>
    </row>
    <row r="66" spans="1:5" ht="16.5" thickBot="1" x14ac:dyDescent="0.3">
      <c r="A66" s="294"/>
      <c r="B66" s="312"/>
      <c r="C66" s="312"/>
      <c r="D66" s="312"/>
      <c r="E66" s="313"/>
    </row>
    <row r="67" spans="1:5" ht="16.5" thickBot="1" x14ac:dyDescent="0.3">
      <c r="A67" s="345"/>
      <c r="B67" s="335"/>
      <c r="C67" s="335"/>
      <c r="D67" s="335"/>
      <c r="E67" s="336"/>
    </row>
    <row r="68" spans="1:5" ht="16.5" thickBot="1" x14ac:dyDescent="0.3">
      <c r="A68" s="270"/>
      <c r="B68" s="335"/>
      <c r="C68" s="335"/>
      <c r="D68" s="335"/>
      <c r="E68" s="336"/>
    </row>
    <row r="69" spans="1:5" ht="16.5" thickBot="1" x14ac:dyDescent="0.3">
      <c r="A69" s="305"/>
      <c r="B69" s="312"/>
      <c r="C69" s="312"/>
      <c r="D69" s="312"/>
      <c r="E69" s="313"/>
    </row>
    <row r="70" spans="1:5" ht="16.5" thickBot="1" x14ac:dyDescent="0.3">
      <c r="A70" s="294"/>
      <c r="B70" s="312"/>
      <c r="C70" s="312"/>
      <c r="D70" s="312"/>
      <c r="E70" s="313"/>
    </row>
    <row r="71" spans="1:5" ht="16.5" thickBot="1" x14ac:dyDescent="0.3">
      <c r="A71" s="346"/>
      <c r="B71" s="335"/>
      <c r="C71" s="335"/>
      <c r="D71" s="335"/>
      <c r="E71" s="336"/>
    </row>
    <row r="72" spans="1:5" ht="16.5" thickBot="1" x14ac:dyDescent="0.3">
      <c r="A72" s="308"/>
      <c r="B72" s="309"/>
      <c r="C72" s="309"/>
      <c r="D72" s="309"/>
      <c r="E72" s="310"/>
    </row>
    <row r="73" spans="1:5" ht="16.5" thickBot="1" x14ac:dyDescent="0.3">
      <c r="A73" s="270"/>
      <c r="B73" s="335"/>
      <c r="C73" s="335"/>
      <c r="D73" s="335"/>
      <c r="E73" s="336"/>
    </row>
    <row r="74" spans="1:5" ht="16.5" thickBot="1" x14ac:dyDescent="0.3">
      <c r="A74" s="305"/>
      <c r="B74" s="312"/>
      <c r="C74" s="312"/>
      <c r="D74" s="312"/>
      <c r="E74" s="313"/>
    </row>
    <row r="75" spans="1:5" ht="16.5" thickBot="1" x14ac:dyDescent="0.3">
      <c r="A75" s="294"/>
      <c r="B75" s="312"/>
      <c r="C75" s="312"/>
      <c r="D75" s="312"/>
      <c r="E75" s="313"/>
    </row>
    <row r="76" spans="1:5" ht="16.5" thickBot="1" x14ac:dyDescent="0.3">
      <c r="A76" s="347"/>
      <c r="B76" s="309"/>
      <c r="C76" s="309"/>
      <c r="D76" s="309"/>
      <c r="E76" s="310"/>
    </row>
    <row r="77" spans="1:5" ht="16.5" thickBot="1" x14ac:dyDescent="0.3">
      <c r="A77" s="270"/>
      <c r="B77" s="335"/>
      <c r="C77" s="335"/>
      <c r="D77" s="335"/>
      <c r="E77" s="336"/>
    </row>
    <row r="78" spans="1:5" ht="16.5" thickBot="1" x14ac:dyDescent="0.3">
      <c r="A78" s="305"/>
      <c r="B78" s="312"/>
      <c r="C78" s="312"/>
      <c r="D78" s="312"/>
      <c r="E78" s="313"/>
    </row>
    <row r="79" spans="1:5" ht="16.5" thickBot="1" x14ac:dyDescent="0.3">
      <c r="A79" s="294"/>
      <c r="B79" s="312"/>
      <c r="C79" s="312"/>
      <c r="D79" s="312"/>
      <c r="E79" s="313"/>
    </row>
    <row r="80" spans="1:5" ht="16.5" thickBot="1" x14ac:dyDescent="0.3">
      <c r="A80" s="347"/>
      <c r="B80" s="309"/>
      <c r="C80" s="309"/>
      <c r="D80" s="309"/>
      <c r="E80" s="310"/>
    </row>
    <row r="81" spans="1:5" ht="16.5" thickBot="1" x14ac:dyDescent="0.3">
      <c r="A81" s="294"/>
      <c r="B81" s="312"/>
      <c r="C81" s="312"/>
      <c r="D81" s="312"/>
      <c r="E81" s="313"/>
    </row>
    <row r="82" spans="1:5" ht="16.5" thickBot="1" x14ac:dyDescent="0.3">
      <c r="A82" s="294"/>
      <c r="B82" s="312"/>
      <c r="C82" s="312"/>
      <c r="D82" s="312"/>
      <c r="E82" s="313"/>
    </row>
    <row r="83" spans="1:5" ht="16.5" thickBot="1" x14ac:dyDescent="0.3">
      <c r="A83" s="294"/>
      <c r="B83" s="312"/>
      <c r="C83" s="312"/>
      <c r="D83" s="312"/>
      <c r="E83" s="313"/>
    </row>
    <row r="84" spans="1:5" ht="16.5" thickBot="1" x14ac:dyDescent="0.3">
      <c r="A84" s="294"/>
      <c r="B84" s="312"/>
      <c r="C84" s="312"/>
      <c r="D84" s="312"/>
      <c r="E84" s="313"/>
    </row>
    <row r="85" spans="1:5" ht="16.5" thickBot="1" x14ac:dyDescent="0.3">
      <c r="A85" s="305"/>
      <c r="B85" s="312"/>
      <c r="C85" s="312"/>
      <c r="D85" s="312"/>
      <c r="E85" s="313"/>
    </row>
    <row r="86" spans="1:5" ht="16.5" thickBot="1" x14ac:dyDescent="0.3">
      <c r="A86" s="294"/>
      <c r="B86" s="312"/>
      <c r="C86" s="312"/>
      <c r="D86" s="312"/>
      <c r="E86" s="313"/>
    </row>
    <row r="87" spans="1:5" ht="16.5" thickBot="1" x14ac:dyDescent="0.3">
      <c r="A87" s="305"/>
      <c r="B87" s="312"/>
      <c r="C87" s="312"/>
      <c r="D87" s="312"/>
      <c r="E87" s="313"/>
    </row>
    <row r="88" spans="1:5" ht="16.5" thickBot="1" x14ac:dyDescent="0.3">
      <c r="A88" s="294"/>
      <c r="B88" s="312"/>
      <c r="C88" s="312"/>
      <c r="D88" s="312"/>
      <c r="E88" s="313"/>
    </row>
    <row r="89" spans="1:5" ht="16.5" thickBot="1" x14ac:dyDescent="0.3">
      <c r="A89" s="346"/>
      <c r="B89" s="335"/>
      <c r="C89" s="335"/>
      <c r="D89" s="335"/>
      <c r="E89" s="336"/>
    </row>
    <row r="90" spans="1:5" ht="16.5" thickBot="1" x14ac:dyDescent="0.3">
      <c r="A90" s="270"/>
      <c r="B90" s="312"/>
      <c r="C90" s="312"/>
      <c r="D90" s="312"/>
      <c r="E90" s="313"/>
    </row>
    <row r="91" spans="1:5" ht="16.5" thickBot="1" x14ac:dyDescent="0.3">
      <c r="A91" s="305"/>
      <c r="B91" s="312"/>
      <c r="C91" s="312"/>
      <c r="D91" s="312"/>
      <c r="E91" s="313"/>
    </row>
    <row r="92" spans="1:5" ht="16.5" thickBot="1" x14ac:dyDescent="0.3">
      <c r="A92" s="294"/>
      <c r="B92" s="312"/>
      <c r="C92" s="312"/>
      <c r="D92" s="312"/>
      <c r="E92" s="313"/>
    </row>
    <row r="93" spans="1:5" ht="16.5" thickBot="1" x14ac:dyDescent="0.3">
      <c r="A93" s="346"/>
      <c r="B93" s="335"/>
      <c r="C93" s="335"/>
      <c r="D93" s="335"/>
      <c r="E93" s="336"/>
    </row>
    <row r="94" spans="1:5" ht="16.5" thickBot="1" x14ac:dyDescent="0.3">
      <c r="A94" s="308"/>
      <c r="B94" s="309"/>
      <c r="C94" s="309"/>
      <c r="D94" s="309"/>
      <c r="E94" s="310"/>
    </row>
    <row r="95" spans="1:5" ht="16.5" thickBot="1" x14ac:dyDescent="0.3">
      <c r="A95" s="270"/>
      <c r="B95" s="309"/>
      <c r="C95" s="309"/>
      <c r="D95" s="309"/>
      <c r="E95" s="310"/>
    </row>
    <row r="96" spans="1:5" ht="16.5" thickBot="1" x14ac:dyDescent="0.3">
      <c r="A96" s="305"/>
      <c r="B96" s="312"/>
      <c r="C96" s="312"/>
      <c r="D96" s="312"/>
      <c r="E96" s="313"/>
    </row>
    <row r="97" spans="1:5" ht="16.5" thickBot="1" x14ac:dyDescent="0.3">
      <c r="A97" s="294"/>
      <c r="B97" s="312"/>
      <c r="C97" s="312"/>
      <c r="D97" s="312"/>
      <c r="E97" s="313"/>
    </row>
    <row r="98" spans="1:5" ht="16.5" thickBot="1" x14ac:dyDescent="0.3">
      <c r="A98" s="270"/>
      <c r="B98" s="309"/>
      <c r="C98" s="309"/>
      <c r="D98" s="309"/>
      <c r="E98" s="310"/>
    </row>
    <row r="99" spans="1:5" ht="16.5" thickBot="1" x14ac:dyDescent="0.3">
      <c r="A99" s="305"/>
      <c r="B99" s="312"/>
      <c r="C99" s="312"/>
      <c r="D99" s="312"/>
      <c r="E99" s="313"/>
    </row>
    <row r="100" spans="1:5" ht="16.5" thickBot="1" x14ac:dyDescent="0.3">
      <c r="A100" s="294"/>
      <c r="B100" s="312"/>
      <c r="C100" s="312"/>
      <c r="D100" s="312"/>
      <c r="E100" s="313"/>
    </row>
    <row r="101" spans="1:5" ht="16.5" thickBot="1" x14ac:dyDescent="0.3">
      <c r="A101" s="308"/>
      <c r="B101" s="309"/>
      <c r="C101" s="309"/>
      <c r="D101" s="309"/>
      <c r="E101" s="310"/>
    </row>
    <row r="102" spans="1:5" ht="16.5" thickBot="1" x14ac:dyDescent="0.3">
      <c r="A102" s="294"/>
      <c r="B102" s="312"/>
      <c r="C102" s="312"/>
      <c r="D102" s="312"/>
      <c r="E102" s="313"/>
    </row>
    <row r="103" spans="1:5" ht="16.5" thickBot="1" x14ac:dyDescent="0.3">
      <c r="A103" s="294"/>
      <c r="B103" s="312"/>
      <c r="C103" s="312"/>
      <c r="D103" s="312"/>
      <c r="E103" s="313"/>
    </row>
    <row r="104" spans="1:5" ht="16.5" thickBot="1" x14ac:dyDescent="0.3">
      <c r="A104" s="294"/>
      <c r="B104" s="312"/>
      <c r="C104" s="312"/>
      <c r="D104" s="312"/>
      <c r="E104" s="313"/>
    </row>
    <row r="105" spans="1:5" ht="16.5" thickBot="1" x14ac:dyDescent="0.3">
      <c r="A105" s="294"/>
      <c r="B105" s="312"/>
      <c r="C105" s="312"/>
      <c r="D105" s="312"/>
      <c r="E105" s="313"/>
    </row>
    <row r="106" spans="1:5" ht="16.5" thickBot="1" x14ac:dyDescent="0.3">
      <c r="A106" s="305"/>
      <c r="B106" s="312"/>
      <c r="C106" s="337"/>
      <c r="D106" s="337"/>
      <c r="E106" s="338"/>
    </row>
    <row r="107" spans="1:5" ht="16.5" thickBot="1" x14ac:dyDescent="0.3">
      <c r="A107" s="294"/>
      <c r="B107" s="312"/>
      <c r="C107" s="312"/>
      <c r="D107" s="312"/>
      <c r="E107" s="313"/>
    </row>
    <row r="108" spans="1:5" ht="16.5" thickBot="1" x14ac:dyDescent="0.3">
      <c r="A108" s="305"/>
      <c r="B108" s="312"/>
      <c r="C108" s="337"/>
      <c r="D108" s="337"/>
      <c r="E108" s="338"/>
    </row>
    <row r="109" spans="1:5" ht="16.5" thickBot="1" x14ac:dyDescent="0.3">
      <c r="A109" s="294"/>
      <c r="B109" s="312"/>
      <c r="C109" s="312"/>
      <c r="D109" s="312"/>
      <c r="E109" s="313"/>
    </row>
    <row r="110" spans="1:5" ht="16.5" thickBot="1" x14ac:dyDescent="0.3">
      <c r="A110" s="275"/>
      <c r="B110" s="337"/>
      <c r="C110" s="337"/>
      <c r="D110" s="337"/>
      <c r="E110" s="338"/>
    </row>
    <row r="111" spans="1:5" ht="16.5" thickBot="1" x14ac:dyDescent="0.3">
      <c r="A111" s="305"/>
      <c r="B111" s="337"/>
      <c r="C111" s="312"/>
      <c r="D111" s="312"/>
      <c r="E111" s="313"/>
    </row>
    <row r="112" spans="1:5" ht="16.5" thickBot="1" x14ac:dyDescent="0.3">
      <c r="A112" s="294"/>
      <c r="B112" s="337"/>
      <c r="C112" s="312"/>
      <c r="D112" s="312"/>
      <c r="E112" s="313"/>
    </row>
    <row r="113" spans="1:5" ht="15.75" x14ac:dyDescent="0.25">
      <c r="A113" s="348"/>
      <c r="B113" s="349"/>
      <c r="C113" s="349"/>
      <c r="D113" s="349"/>
      <c r="E113" s="350"/>
    </row>
    <row r="114" spans="1:5" ht="15.75" x14ac:dyDescent="0.25">
      <c r="A114" s="351"/>
      <c r="B114" s="331"/>
      <c r="C114" s="331"/>
      <c r="D114" s="331"/>
      <c r="E114" s="293"/>
    </row>
    <row r="115" spans="1:5" ht="16.5" thickBot="1" x14ac:dyDescent="0.3">
      <c r="A115" s="294"/>
      <c r="B115" s="331"/>
      <c r="C115" s="331"/>
      <c r="D115" s="331"/>
      <c r="E115" s="352"/>
    </row>
    <row r="116" spans="1:5" ht="16.5" thickBot="1" x14ac:dyDescent="0.3">
      <c r="A116" s="294"/>
      <c r="B116" s="331"/>
      <c r="C116" s="331"/>
      <c r="D116" s="331"/>
      <c r="E116" s="352"/>
    </row>
    <row r="117" spans="1:5" ht="16.5" thickBot="1" x14ac:dyDescent="0.3">
      <c r="A117" s="294"/>
      <c r="B117" s="353"/>
      <c r="C117" s="331"/>
      <c r="D117" s="331"/>
      <c r="E117" s="352"/>
    </row>
    <row r="118" spans="1:5" ht="16.5" thickBot="1" x14ac:dyDescent="0.3">
      <c r="A118" s="305"/>
      <c r="B118" s="353"/>
      <c r="C118" s="331"/>
      <c r="D118" s="331"/>
      <c r="E118" s="352"/>
    </row>
    <row r="119" spans="1:5" ht="16.5" thickBot="1" x14ac:dyDescent="0.3">
      <c r="A119" s="294"/>
      <c r="B119" s="353"/>
      <c r="C119" s="331"/>
      <c r="D119" s="331"/>
      <c r="E119" s="352"/>
    </row>
    <row r="120" spans="1:5" ht="15.75" x14ac:dyDescent="0.25">
      <c r="A120" s="348"/>
      <c r="B120" s="315"/>
      <c r="C120" s="342"/>
      <c r="D120" s="342"/>
      <c r="E120" s="354"/>
    </row>
    <row r="121" spans="1:5" ht="15.75" x14ac:dyDescent="0.25">
      <c r="A121" s="351"/>
      <c r="B121" s="353"/>
      <c r="C121" s="331"/>
      <c r="D121" s="331"/>
      <c r="E121" s="352"/>
    </row>
    <row r="122" spans="1:5" ht="16.5" thickBot="1" x14ac:dyDescent="0.3">
      <c r="A122" s="294"/>
      <c r="B122" s="353"/>
      <c r="C122" s="331"/>
      <c r="D122" s="331"/>
      <c r="E122" s="352"/>
    </row>
    <row r="123" spans="1:5" ht="16.5" thickBot="1" x14ac:dyDescent="0.3">
      <c r="A123" s="294"/>
      <c r="B123" s="353"/>
      <c r="C123" s="331"/>
      <c r="D123" s="331"/>
      <c r="E123" s="352"/>
    </row>
    <row r="124" spans="1:5" ht="16.5" thickBot="1" x14ac:dyDescent="0.3">
      <c r="A124" s="294"/>
      <c r="B124" s="323"/>
      <c r="C124" s="323"/>
      <c r="D124" s="323"/>
      <c r="E124" s="355"/>
    </row>
    <row r="125" spans="1:5" ht="16.5" thickBot="1" x14ac:dyDescent="0.3">
      <c r="A125" s="356"/>
      <c r="B125" s="323"/>
      <c r="C125" s="331"/>
      <c r="D125" s="331"/>
      <c r="E125" s="293"/>
    </row>
    <row r="126" spans="1:5" ht="16.5" thickBot="1" x14ac:dyDescent="0.3">
      <c r="A126" s="294"/>
      <c r="B126" s="323"/>
      <c r="C126" s="331"/>
      <c r="D126" s="331"/>
      <c r="E126" s="352"/>
    </row>
    <row r="127" spans="1:5" ht="15.75" x14ac:dyDescent="0.25">
      <c r="A127" s="357"/>
      <c r="B127" s="349"/>
      <c r="C127" s="349"/>
      <c r="D127" s="349"/>
      <c r="E127" s="350"/>
    </row>
    <row r="128" spans="1:5" ht="15.75" x14ac:dyDescent="0.25">
      <c r="A128" s="270"/>
      <c r="B128" s="358"/>
      <c r="C128" s="329"/>
      <c r="D128" s="329"/>
      <c r="E128" s="359"/>
    </row>
    <row r="129" spans="1:5" ht="16.5" thickBot="1" x14ac:dyDescent="0.3">
      <c r="A129" s="305"/>
      <c r="B129" s="343"/>
      <c r="C129" s="331"/>
      <c r="D129" s="331"/>
      <c r="E129" s="352"/>
    </row>
    <row r="130" spans="1:5" ht="16.5" thickBot="1" x14ac:dyDescent="0.3">
      <c r="A130" s="294"/>
      <c r="B130" s="343"/>
      <c r="C130" s="331"/>
      <c r="D130" s="353"/>
      <c r="E130" s="352"/>
    </row>
    <row r="131" spans="1:5" ht="15.75" x14ac:dyDescent="0.25">
      <c r="A131" s="360"/>
      <c r="B131" s="361"/>
      <c r="C131" s="361"/>
      <c r="D131" s="362"/>
      <c r="E131" s="363"/>
    </row>
    <row r="132" spans="1:5" ht="15.75" x14ac:dyDescent="0.25">
      <c r="A132" s="364"/>
      <c r="B132" s="365"/>
      <c r="C132" s="365"/>
      <c r="D132" s="365"/>
      <c r="E132" s="274"/>
    </row>
    <row r="133" spans="1:5" ht="15.75" x14ac:dyDescent="0.25">
      <c r="A133" s="366"/>
      <c r="B133" s="365"/>
      <c r="C133" s="365"/>
      <c r="D133" s="365"/>
      <c r="E133" s="274"/>
    </row>
    <row r="134" spans="1:5" ht="15.75" x14ac:dyDescent="0.25">
      <c r="A134" s="367"/>
      <c r="B134" s="365"/>
      <c r="C134" s="365"/>
      <c r="D134" s="365"/>
      <c r="E134" s="274"/>
    </row>
    <row r="135" spans="1:5" ht="15.75" x14ac:dyDescent="0.25">
      <c r="A135" s="368"/>
      <c r="B135" s="369"/>
      <c r="C135" s="369"/>
      <c r="D135" s="369"/>
      <c r="E135" s="279"/>
    </row>
    <row r="136" spans="1:5" ht="15.75" x14ac:dyDescent="0.25">
      <c r="A136" s="368"/>
      <c r="B136" s="369"/>
      <c r="C136" s="369"/>
      <c r="D136" s="369"/>
      <c r="E136" s="279"/>
    </row>
    <row r="137" spans="1:5" ht="15.75" x14ac:dyDescent="0.25">
      <c r="A137" s="370"/>
      <c r="B137" s="365"/>
      <c r="C137" s="365"/>
      <c r="D137" s="365"/>
      <c r="E137" s="274"/>
    </row>
    <row r="138" spans="1:5" ht="16.5" thickBot="1" x14ac:dyDescent="0.3">
      <c r="A138" s="346"/>
      <c r="B138" s="371"/>
      <c r="C138" s="371"/>
      <c r="D138" s="371"/>
      <c r="E138" s="372"/>
    </row>
    <row r="139" spans="1:5" ht="16.5" thickBot="1" x14ac:dyDescent="0.3">
      <c r="A139" s="270"/>
      <c r="B139" s="371"/>
      <c r="C139" s="371"/>
      <c r="D139" s="371"/>
      <c r="E139" s="372"/>
    </row>
    <row r="140" spans="1:5" ht="16.5" thickBot="1" x14ac:dyDescent="0.3">
      <c r="A140" s="275"/>
      <c r="B140" s="373"/>
      <c r="C140" s="373"/>
      <c r="D140" s="373"/>
      <c r="E140" s="374"/>
    </row>
    <row r="141" spans="1:5" ht="16.5" thickBot="1" x14ac:dyDescent="0.3">
      <c r="A141" s="375"/>
      <c r="B141" s="373"/>
      <c r="C141" s="373"/>
      <c r="D141" s="373"/>
      <c r="E141" s="374"/>
    </row>
    <row r="142" spans="1:5" ht="16.5" thickBot="1" x14ac:dyDescent="0.3">
      <c r="A142" s="376"/>
      <c r="B142" s="371"/>
      <c r="C142" s="371"/>
      <c r="D142" s="371"/>
      <c r="E142" s="372"/>
    </row>
    <row r="143" spans="1:5" ht="16.5" thickBot="1" x14ac:dyDescent="0.3">
      <c r="A143" s="275"/>
      <c r="B143" s="373"/>
      <c r="C143" s="373"/>
      <c r="D143" s="373"/>
      <c r="E143" s="374"/>
    </row>
    <row r="144" spans="1:5" ht="16.5" thickBot="1" x14ac:dyDescent="0.3">
      <c r="A144" s="375"/>
      <c r="B144" s="373"/>
      <c r="C144" s="373"/>
      <c r="D144" s="373"/>
      <c r="E144" s="374"/>
    </row>
    <row r="145" spans="1:5" ht="16.5" thickBot="1" x14ac:dyDescent="0.3">
      <c r="A145" s="377"/>
      <c r="B145" s="335"/>
      <c r="C145" s="335"/>
      <c r="D145" s="335"/>
      <c r="E145" s="336"/>
    </row>
    <row r="146" spans="1:5" ht="16.5" thickBot="1" x14ac:dyDescent="0.3">
      <c r="A146" s="377"/>
      <c r="B146" s="335"/>
      <c r="C146" s="335"/>
      <c r="D146" s="335"/>
      <c r="E146" s="336"/>
    </row>
    <row r="147" spans="1:5" ht="16.5" thickBot="1" x14ac:dyDescent="0.3">
      <c r="A147" s="275"/>
      <c r="B147" s="312"/>
      <c r="C147" s="312"/>
      <c r="D147" s="312"/>
      <c r="E147" s="313"/>
    </row>
    <row r="148" spans="1:5" ht="16.5" thickBot="1" x14ac:dyDescent="0.3">
      <c r="A148" s="378"/>
      <c r="B148" s="312"/>
      <c r="C148" s="312"/>
      <c r="D148" s="312"/>
      <c r="E148" s="313"/>
    </row>
    <row r="149" spans="1:5" ht="15.75" x14ac:dyDescent="0.25">
      <c r="A149" s="379"/>
      <c r="B149" s="380"/>
      <c r="C149" s="380"/>
      <c r="D149" s="380"/>
      <c r="E149" s="381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E8" sqref="E8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0.28515625" style="72" hidden="1" customWidth="1"/>
    <col min="4" max="4" width="17.28515625" style="72" customWidth="1"/>
    <col min="5" max="5" width="18" style="72" customWidth="1"/>
    <col min="6" max="16384" width="9.140625" style="74"/>
  </cols>
  <sheetData>
    <row r="1" spans="1:5" x14ac:dyDescent="0.25">
      <c r="B1" s="73" t="s">
        <v>307</v>
      </c>
      <c r="C1" s="73"/>
      <c r="D1" s="73"/>
    </row>
    <row r="2" spans="1:5" x14ac:dyDescent="0.25">
      <c r="B2" s="73" t="s">
        <v>744</v>
      </c>
      <c r="D2" s="73"/>
    </row>
    <row r="3" spans="1:5" x14ac:dyDescent="0.25">
      <c r="B3" s="221" t="s">
        <v>607</v>
      </c>
      <c r="C3" s="73"/>
      <c r="D3" s="73"/>
    </row>
    <row r="4" spans="1:5" x14ac:dyDescent="0.25">
      <c r="B4" s="221" t="s">
        <v>701</v>
      </c>
      <c r="C4" s="73"/>
      <c r="D4" s="73"/>
    </row>
    <row r="5" spans="1:5" ht="5.25" customHeight="1" x14ac:dyDescent="0.25"/>
    <row r="6" spans="1:5" ht="31.5" customHeight="1" x14ac:dyDescent="0.25">
      <c r="A6" s="537" t="s">
        <v>736</v>
      </c>
      <c r="B6" s="537"/>
      <c r="C6" s="537"/>
      <c r="D6" s="537"/>
      <c r="E6" s="537"/>
    </row>
    <row r="7" spans="1:5" ht="15.75" customHeight="1" x14ac:dyDescent="0.25">
      <c r="A7" s="537"/>
      <c r="B7" s="537"/>
      <c r="C7" s="537"/>
      <c r="D7" s="537"/>
      <c r="E7" s="537"/>
    </row>
    <row r="8" spans="1:5" x14ac:dyDescent="0.25">
      <c r="E8" s="75" t="s">
        <v>137</v>
      </c>
    </row>
    <row r="9" spans="1:5" ht="220.5" x14ac:dyDescent="0.25">
      <c r="A9" s="76" t="s">
        <v>2</v>
      </c>
      <c r="B9" s="76" t="s">
        <v>0</v>
      </c>
      <c r="C9" s="169" t="s">
        <v>268</v>
      </c>
      <c r="D9" s="230" t="s">
        <v>673</v>
      </c>
      <c r="E9" s="231" t="s">
        <v>702</v>
      </c>
    </row>
    <row r="10" spans="1:5" x14ac:dyDescent="0.25">
      <c r="A10" s="77" t="s">
        <v>4</v>
      </c>
      <c r="B10" s="78" t="s">
        <v>26</v>
      </c>
      <c r="C10" s="171">
        <f>C11+C14+C20+C23</f>
        <v>506300</v>
      </c>
      <c r="D10" s="254">
        <f>D11+D14+D20+D23+D39</f>
        <v>562460</v>
      </c>
      <c r="E10" s="254">
        <f>E11+E14+E20+E23+E39</f>
        <v>600050</v>
      </c>
    </row>
    <row r="11" spans="1:5" s="102" customFormat="1" x14ac:dyDescent="0.25">
      <c r="A11" s="77" t="s">
        <v>5</v>
      </c>
      <c r="B11" s="78" t="s">
        <v>27</v>
      </c>
      <c r="C11" s="171">
        <f>C12</f>
        <v>220000</v>
      </c>
      <c r="D11" s="254">
        <f>D12</f>
        <v>196900</v>
      </c>
      <c r="E11" s="493">
        <f>E12</f>
        <v>217300</v>
      </c>
    </row>
    <row r="12" spans="1:5" x14ac:dyDescent="0.25">
      <c r="A12" s="81" t="s">
        <v>6</v>
      </c>
      <c r="B12" s="80" t="s">
        <v>28</v>
      </c>
      <c r="C12" s="173">
        <f>C13</f>
        <v>220000</v>
      </c>
      <c r="D12" s="255">
        <f>D13</f>
        <v>196900</v>
      </c>
      <c r="E12" s="508">
        <f xml:space="preserve"> E13</f>
        <v>217300</v>
      </c>
    </row>
    <row r="13" spans="1:5" ht="97.5" x14ac:dyDescent="0.25">
      <c r="A13" s="82" t="s">
        <v>213</v>
      </c>
      <c r="B13" s="80" t="s">
        <v>29</v>
      </c>
      <c r="C13" s="173">
        <v>220000</v>
      </c>
      <c r="D13" s="255">
        <v>196900</v>
      </c>
      <c r="E13" s="508">
        <v>217300</v>
      </c>
    </row>
    <row r="14" spans="1:5" ht="47.25" x14ac:dyDescent="0.25">
      <c r="A14" s="79" t="s">
        <v>7</v>
      </c>
      <c r="B14" s="78" t="s">
        <v>76</v>
      </c>
      <c r="C14" s="171">
        <f>C15</f>
        <v>213300</v>
      </c>
      <c r="D14" s="254">
        <f>D15</f>
        <v>307160</v>
      </c>
      <c r="E14" s="493">
        <f>E15</f>
        <v>324350</v>
      </c>
    </row>
    <row r="15" spans="1:5" s="102" customFormat="1" ht="41.25" customHeight="1" x14ac:dyDescent="0.25">
      <c r="A15" s="166" t="s">
        <v>8</v>
      </c>
      <c r="B15" s="78" t="s">
        <v>77</v>
      </c>
      <c r="C15" s="171">
        <v>213300</v>
      </c>
      <c r="D15" s="490">
        <f>D16+D17+D18+D19</f>
        <v>307160</v>
      </c>
      <c r="E15" s="490">
        <f>E16+E17+E18+E19</f>
        <v>324350</v>
      </c>
    </row>
    <row r="16" spans="1:5" ht="47.25" x14ac:dyDescent="0.25">
      <c r="A16" s="82" t="s">
        <v>9</v>
      </c>
      <c r="B16" s="80" t="s">
        <v>293</v>
      </c>
      <c r="C16" s="173">
        <v>85137</v>
      </c>
      <c r="D16" s="255">
        <v>146540</v>
      </c>
      <c r="E16" s="255">
        <v>155120</v>
      </c>
    </row>
    <row r="17" spans="1:5" ht="78.75" x14ac:dyDescent="0.25">
      <c r="A17" s="82" t="s">
        <v>10</v>
      </c>
      <c r="B17" s="80" t="s">
        <v>289</v>
      </c>
      <c r="C17" s="173">
        <v>898.4</v>
      </c>
      <c r="D17" s="255">
        <v>1000</v>
      </c>
      <c r="E17" s="255">
        <v>1030</v>
      </c>
    </row>
    <row r="18" spans="1:5" ht="78.75" x14ac:dyDescent="0.25">
      <c r="A18" s="82" t="s">
        <v>11</v>
      </c>
      <c r="B18" s="80" t="s">
        <v>290</v>
      </c>
      <c r="C18" s="173">
        <v>149708.20000000001</v>
      </c>
      <c r="D18" s="255">
        <v>178810</v>
      </c>
      <c r="E18" s="255">
        <v>187300</v>
      </c>
    </row>
    <row r="19" spans="1:5" ht="65.25" customHeight="1" x14ac:dyDescent="0.25">
      <c r="A19" s="82" t="s">
        <v>12</v>
      </c>
      <c r="B19" s="80" t="s">
        <v>291</v>
      </c>
      <c r="C19" s="173">
        <v>-22443.599999999999</v>
      </c>
      <c r="D19" s="255">
        <v>-19190</v>
      </c>
      <c r="E19" s="255">
        <v>-19100</v>
      </c>
    </row>
    <row r="20" spans="1:5" s="102" customFormat="1" x14ac:dyDescent="0.25">
      <c r="A20" s="77" t="s">
        <v>13</v>
      </c>
      <c r="B20" s="78" t="s">
        <v>34</v>
      </c>
      <c r="C20" s="171">
        <v>0</v>
      </c>
      <c r="D20" s="254">
        <f>D21</f>
        <v>0</v>
      </c>
      <c r="E20" s="493">
        <f>E21</f>
        <v>0</v>
      </c>
    </row>
    <row r="21" spans="1:5" x14ac:dyDescent="0.25">
      <c r="A21" s="81" t="s">
        <v>36</v>
      </c>
      <c r="B21" s="80" t="s">
        <v>35</v>
      </c>
      <c r="C21" s="173">
        <v>0</v>
      </c>
      <c r="D21" s="255">
        <f>D22</f>
        <v>0</v>
      </c>
      <c r="E21" s="508">
        <f>E22</f>
        <v>0</v>
      </c>
    </row>
    <row r="22" spans="1:5" ht="18" customHeight="1" x14ac:dyDescent="0.25">
      <c r="A22" s="82" t="s">
        <v>36</v>
      </c>
      <c r="B22" s="80" t="s">
        <v>37</v>
      </c>
      <c r="C22" s="173">
        <v>0</v>
      </c>
      <c r="D22" s="255">
        <v>0</v>
      </c>
      <c r="E22" s="508">
        <v>0</v>
      </c>
    </row>
    <row r="23" spans="1:5" s="102" customFormat="1" x14ac:dyDescent="0.25">
      <c r="A23" s="77" t="s">
        <v>14</v>
      </c>
      <c r="B23" s="78" t="s">
        <v>39</v>
      </c>
      <c r="C23" s="171">
        <f>C24+C28</f>
        <v>73000</v>
      </c>
      <c r="D23" s="254">
        <f>D24+D28</f>
        <v>18400</v>
      </c>
      <c r="E23" s="254">
        <f>E24+E28</f>
        <v>18400</v>
      </c>
    </row>
    <row r="24" spans="1:5" s="102" customFormat="1" x14ac:dyDescent="0.25">
      <c r="A24" s="166" t="s">
        <v>38</v>
      </c>
      <c r="B24" s="78" t="s">
        <v>40</v>
      </c>
      <c r="C24" s="171">
        <f>C25</f>
        <v>21000</v>
      </c>
      <c r="D24" s="254">
        <f>D25</f>
        <v>300</v>
      </c>
      <c r="E24" s="493">
        <f>E25</f>
        <v>300</v>
      </c>
    </row>
    <row r="25" spans="1:5" s="167" customFormat="1" ht="50.25" customHeight="1" x14ac:dyDescent="0.25">
      <c r="A25" s="81" t="s">
        <v>257</v>
      </c>
      <c r="B25" s="80" t="s">
        <v>258</v>
      </c>
      <c r="C25" s="173">
        <f>C26+C27</f>
        <v>21000</v>
      </c>
      <c r="D25" s="255">
        <v>300</v>
      </c>
      <c r="E25" s="508">
        <v>300</v>
      </c>
    </row>
    <row r="26" spans="1:5" ht="78.75" hidden="1" customHeight="1" x14ac:dyDescent="0.25">
      <c r="A26" s="81" t="s">
        <v>256</v>
      </c>
      <c r="B26" s="80" t="s">
        <v>254</v>
      </c>
      <c r="C26" s="173">
        <v>20000</v>
      </c>
      <c r="D26" s="255">
        <v>0</v>
      </c>
      <c r="E26" s="508">
        <v>0</v>
      </c>
    </row>
    <row r="27" spans="1:5" ht="64.5" hidden="1" customHeight="1" x14ac:dyDescent="0.25">
      <c r="A27" s="81" t="s">
        <v>255</v>
      </c>
      <c r="B27" s="80" t="s">
        <v>253</v>
      </c>
      <c r="C27" s="173">
        <v>1000</v>
      </c>
      <c r="D27" s="255">
        <v>0</v>
      </c>
      <c r="E27" s="508">
        <v>0</v>
      </c>
    </row>
    <row r="28" spans="1:5" s="102" customFormat="1" ht="14.25" customHeight="1" x14ac:dyDescent="0.25">
      <c r="A28" s="166" t="s">
        <v>43</v>
      </c>
      <c r="B28" s="78" t="s">
        <v>252</v>
      </c>
      <c r="C28" s="171">
        <f>C29+C31</f>
        <v>52000</v>
      </c>
      <c r="D28" s="493">
        <f>D29+D31</f>
        <v>18100</v>
      </c>
      <c r="E28" s="493">
        <f>E29+E31</f>
        <v>18100</v>
      </c>
    </row>
    <row r="29" spans="1:5" ht="21.75" customHeight="1" x14ac:dyDescent="0.25">
      <c r="A29" s="81" t="s">
        <v>251</v>
      </c>
      <c r="B29" s="80" t="s">
        <v>292</v>
      </c>
      <c r="C29" s="173">
        <f>C30</f>
        <v>2000</v>
      </c>
      <c r="D29" s="255">
        <f>D30</f>
        <v>10100</v>
      </c>
      <c r="E29" s="508">
        <f>E30</f>
        <v>10100</v>
      </c>
    </row>
    <row r="30" spans="1:5" ht="47.25" x14ac:dyDescent="0.25">
      <c r="A30" s="81" t="s">
        <v>249</v>
      </c>
      <c r="B30" s="80" t="s">
        <v>250</v>
      </c>
      <c r="C30" s="173">
        <v>2000</v>
      </c>
      <c r="D30" s="255">
        <v>10100</v>
      </c>
      <c r="E30" s="508">
        <v>10100</v>
      </c>
    </row>
    <row r="31" spans="1:5" hidden="1" x14ac:dyDescent="0.25">
      <c r="A31" s="83" t="s">
        <v>43</v>
      </c>
      <c r="B31" s="80" t="s">
        <v>44</v>
      </c>
      <c r="C31" s="173">
        <f t="shared" ref="C31:E32" si="0">C32</f>
        <v>50000</v>
      </c>
      <c r="D31" s="255">
        <f t="shared" si="0"/>
        <v>8000</v>
      </c>
      <c r="E31" s="506">
        <f t="shared" si="0"/>
        <v>8000</v>
      </c>
    </row>
    <row r="32" spans="1:5" ht="23.25" customHeight="1" x14ac:dyDescent="0.25">
      <c r="A32" s="83" t="s">
        <v>247</v>
      </c>
      <c r="B32" s="80" t="s">
        <v>248</v>
      </c>
      <c r="C32" s="173">
        <f t="shared" si="0"/>
        <v>50000</v>
      </c>
      <c r="D32" s="255">
        <f t="shared" si="0"/>
        <v>8000</v>
      </c>
      <c r="E32" s="506">
        <f t="shared" si="0"/>
        <v>8000</v>
      </c>
    </row>
    <row r="33" spans="1:5" ht="55.5" customHeight="1" x14ac:dyDescent="0.25">
      <c r="A33" s="83" t="s">
        <v>245</v>
      </c>
      <c r="B33" s="80" t="s">
        <v>246</v>
      </c>
      <c r="C33" s="173">
        <f>C35+C34</f>
        <v>50000</v>
      </c>
      <c r="D33" s="255">
        <v>8000</v>
      </c>
      <c r="E33" s="506">
        <v>8000</v>
      </c>
    </row>
    <row r="34" spans="1:5" ht="63" hidden="1" x14ac:dyDescent="0.25">
      <c r="A34" s="84" t="s">
        <v>244</v>
      </c>
      <c r="B34" s="80" t="s">
        <v>243</v>
      </c>
      <c r="C34" s="173">
        <v>1000</v>
      </c>
      <c r="D34" s="255">
        <v>0</v>
      </c>
      <c r="E34" s="256">
        <v>0</v>
      </c>
    </row>
    <row r="35" spans="1:5" ht="68.25" hidden="1" customHeight="1" x14ac:dyDescent="0.25">
      <c r="A35" s="84" t="s">
        <v>242</v>
      </c>
      <c r="B35" s="80" t="s">
        <v>241</v>
      </c>
      <c r="C35" s="173">
        <v>49000</v>
      </c>
      <c r="D35" s="255">
        <v>0</v>
      </c>
      <c r="E35" s="256">
        <v>0</v>
      </c>
    </row>
    <row r="36" spans="1:5" ht="26.25" hidden="1" customHeight="1" x14ac:dyDescent="0.25">
      <c r="A36" s="85" t="s">
        <v>237</v>
      </c>
      <c r="B36" s="89" t="s">
        <v>238</v>
      </c>
      <c r="C36" s="176"/>
      <c r="D36" s="253"/>
      <c r="E36" s="257"/>
    </row>
    <row r="37" spans="1:5" ht="35.25" hidden="1" customHeight="1" x14ac:dyDescent="0.25">
      <c r="A37" s="83" t="s">
        <v>239</v>
      </c>
      <c r="B37" s="86" t="s">
        <v>240</v>
      </c>
      <c r="C37" s="178"/>
      <c r="D37" s="258"/>
      <c r="E37" s="256"/>
    </row>
    <row r="38" spans="1:5" ht="27" hidden="1" customHeight="1" x14ac:dyDescent="0.25">
      <c r="A38" s="83" t="s">
        <v>66</v>
      </c>
      <c r="B38" s="86" t="s">
        <v>65</v>
      </c>
      <c r="C38" s="178"/>
      <c r="D38" s="258"/>
      <c r="E38" s="256"/>
    </row>
    <row r="39" spans="1:5" ht="38.25" customHeight="1" x14ac:dyDescent="0.25">
      <c r="A39" s="501" t="s">
        <v>595</v>
      </c>
      <c r="B39" s="194" t="s">
        <v>596</v>
      </c>
      <c r="C39" s="178"/>
      <c r="D39" s="253">
        <f t="shared" ref="D39:E41" si="1">D40</f>
        <v>40000</v>
      </c>
      <c r="E39" s="253">
        <f t="shared" si="1"/>
        <v>40000</v>
      </c>
    </row>
    <row r="40" spans="1:5" ht="27.75" customHeight="1" x14ac:dyDescent="0.25">
      <c r="A40" s="502" t="s">
        <v>597</v>
      </c>
      <c r="B40" s="195" t="s">
        <v>598</v>
      </c>
      <c r="C40" s="178"/>
      <c r="D40" s="258">
        <f t="shared" si="1"/>
        <v>40000</v>
      </c>
      <c r="E40" s="258">
        <f t="shared" si="1"/>
        <v>40000</v>
      </c>
    </row>
    <row r="41" spans="1:5" ht="23.25" customHeight="1" x14ac:dyDescent="0.25">
      <c r="A41" s="196" t="s">
        <v>599</v>
      </c>
      <c r="B41" s="195" t="s">
        <v>600</v>
      </c>
      <c r="C41" s="178"/>
      <c r="D41" s="258">
        <f t="shared" si="1"/>
        <v>40000</v>
      </c>
      <c r="E41" s="258">
        <f t="shared" si="1"/>
        <v>40000</v>
      </c>
    </row>
    <row r="42" spans="1:5" ht="36.75" customHeight="1" x14ac:dyDescent="0.25">
      <c r="A42" s="503" t="s">
        <v>601</v>
      </c>
      <c r="B42" s="195" t="s">
        <v>602</v>
      </c>
      <c r="C42" s="178"/>
      <c r="D42" s="258">
        <v>40000</v>
      </c>
      <c r="E42" s="258">
        <v>40000</v>
      </c>
    </row>
    <row r="43" spans="1:5" x14ac:dyDescent="0.25">
      <c r="A43" s="88" t="s">
        <v>17</v>
      </c>
      <c r="B43" s="89" t="s">
        <v>68</v>
      </c>
      <c r="C43" s="176" t="e">
        <f>C44</f>
        <v>#REF!</v>
      </c>
      <c r="D43" s="253">
        <f>D44</f>
        <v>11151100</v>
      </c>
      <c r="E43" s="504">
        <f>E44</f>
        <v>5973000</v>
      </c>
    </row>
    <row r="44" spans="1:5" ht="47.25" x14ac:dyDescent="0.25">
      <c r="A44" s="85" t="s">
        <v>18</v>
      </c>
      <c r="B44" s="86" t="s">
        <v>69</v>
      </c>
      <c r="C44" s="178" t="e">
        <f>C45+C48+C51</f>
        <v>#REF!</v>
      </c>
      <c r="D44" s="258">
        <f>D45+D56+D51+D48</f>
        <v>11151100</v>
      </c>
      <c r="E44" s="258">
        <f>E45+E56+E51+E48</f>
        <v>5973000</v>
      </c>
    </row>
    <row r="45" spans="1:5" s="102" customFormat="1" ht="31.5" x14ac:dyDescent="0.25">
      <c r="A45" s="164" t="s">
        <v>19</v>
      </c>
      <c r="B45" s="89" t="s">
        <v>576</v>
      </c>
      <c r="C45" s="176">
        <f>C46+C47</f>
        <v>1440700</v>
      </c>
      <c r="D45" s="253">
        <f>D46+D47</f>
        <v>5441400</v>
      </c>
      <c r="E45" s="505">
        <f>E46+E47</f>
        <v>5483500</v>
      </c>
    </row>
    <row r="46" spans="1:5" ht="31.5" hidden="1" x14ac:dyDescent="0.25">
      <c r="A46" s="91" t="s">
        <v>67</v>
      </c>
      <c r="B46" s="86" t="s">
        <v>576</v>
      </c>
      <c r="C46" s="178">
        <v>0</v>
      </c>
      <c r="D46" s="258">
        <v>0</v>
      </c>
      <c r="E46" s="506">
        <v>0</v>
      </c>
    </row>
    <row r="47" spans="1:5" ht="47.25" x14ac:dyDescent="0.25">
      <c r="A47" s="92" t="s">
        <v>679</v>
      </c>
      <c r="B47" s="86" t="s">
        <v>675</v>
      </c>
      <c r="C47" s="178">
        <v>1440700</v>
      </c>
      <c r="D47" s="258">
        <v>5441400</v>
      </c>
      <c r="E47" s="506">
        <v>5483500</v>
      </c>
    </row>
    <row r="48" spans="1:5" s="102" customFormat="1" ht="18" customHeight="1" x14ac:dyDescent="0.25">
      <c r="A48" s="164" t="s">
        <v>301</v>
      </c>
      <c r="B48" s="165" t="s">
        <v>586</v>
      </c>
      <c r="C48" s="228">
        <f t="shared" ref="C48:E49" si="2">C49</f>
        <v>0</v>
      </c>
      <c r="D48" s="489">
        <f t="shared" si="2"/>
        <v>5527000</v>
      </c>
      <c r="E48" s="507">
        <f t="shared" si="2"/>
        <v>300000</v>
      </c>
    </row>
    <row r="49" spans="1:7" ht="18" customHeight="1" x14ac:dyDescent="0.25">
      <c r="A49" s="90" t="s">
        <v>141</v>
      </c>
      <c r="B49" s="94" t="s">
        <v>586</v>
      </c>
      <c r="C49" s="229">
        <f t="shared" si="2"/>
        <v>0</v>
      </c>
      <c r="D49" s="258">
        <f t="shared" si="2"/>
        <v>5527000</v>
      </c>
      <c r="E49" s="506">
        <f t="shared" si="2"/>
        <v>300000</v>
      </c>
    </row>
    <row r="50" spans="1:7" ht="21" customHeight="1" x14ac:dyDescent="0.25">
      <c r="A50" s="90" t="s">
        <v>302</v>
      </c>
      <c r="B50" s="94" t="s">
        <v>586</v>
      </c>
      <c r="C50" s="178">
        <v>0</v>
      </c>
      <c r="D50" s="258">
        <v>5527000</v>
      </c>
      <c r="E50" s="506">
        <v>300000</v>
      </c>
    </row>
    <row r="51" spans="1:7" s="102" customFormat="1" ht="31.5" x14ac:dyDescent="0.25">
      <c r="A51" s="164" t="s">
        <v>22</v>
      </c>
      <c r="B51" s="89" t="s">
        <v>585</v>
      </c>
      <c r="C51" s="176" t="e">
        <f>C54+#REF!</f>
        <v>#REF!</v>
      </c>
      <c r="D51" s="253">
        <f>D54+D52</f>
        <v>182700</v>
      </c>
      <c r="E51" s="253">
        <f>E54+E52</f>
        <v>189500</v>
      </c>
    </row>
    <row r="52" spans="1:7" ht="47.25" x14ac:dyDescent="0.25">
      <c r="A52" s="96" t="s">
        <v>204</v>
      </c>
      <c r="B52" s="94" t="s">
        <v>581</v>
      </c>
      <c r="C52" s="178">
        <v>600</v>
      </c>
      <c r="D52" s="258">
        <f>D53</f>
        <v>700</v>
      </c>
      <c r="E52" s="506">
        <f>E53</f>
        <v>700</v>
      </c>
    </row>
    <row r="53" spans="1:7" ht="47.25" x14ac:dyDescent="0.25">
      <c r="A53" s="96" t="s">
        <v>206</v>
      </c>
      <c r="B53" s="94" t="s">
        <v>581</v>
      </c>
      <c r="C53" s="178">
        <v>600</v>
      </c>
      <c r="D53" s="258">
        <v>700</v>
      </c>
      <c r="E53" s="506">
        <v>700</v>
      </c>
    </row>
    <row r="54" spans="1:7" ht="63" x14ac:dyDescent="0.25">
      <c r="A54" s="95" t="s">
        <v>678</v>
      </c>
      <c r="B54" s="94" t="s">
        <v>579</v>
      </c>
      <c r="C54" s="178">
        <f>C55</f>
        <v>35100</v>
      </c>
      <c r="D54" s="258">
        <f>D55</f>
        <v>182000</v>
      </c>
      <c r="E54" s="506">
        <f>E55</f>
        <v>188800</v>
      </c>
    </row>
    <row r="55" spans="1:7" ht="61.5" customHeight="1" x14ac:dyDescent="0.25">
      <c r="A55" s="95" t="s">
        <v>678</v>
      </c>
      <c r="B55" s="94" t="s">
        <v>579</v>
      </c>
      <c r="C55" s="178">
        <v>35100</v>
      </c>
      <c r="D55" s="258">
        <v>182000</v>
      </c>
      <c r="E55" s="506">
        <v>188800</v>
      </c>
    </row>
    <row r="56" spans="1:7" s="102" customFormat="1" ht="0.75" customHeight="1" x14ac:dyDescent="0.25">
      <c r="A56" s="164" t="s">
        <v>75</v>
      </c>
      <c r="B56" s="165" t="s">
        <v>584</v>
      </c>
      <c r="C56" s="176">
        <f>C57</f>
        <v>511200</v>
      </c>
      <c r="D56" s="253">
        <f>D57</f>
        <v>0</v>
      </c>
      <c r="E56" s="504">
        <f>E57</f>
        <v>0</v>
      </c>
    </row>
    <row r="57" spans="1:7" ht="31.5" hidden="1" x14ac:dyDescent="0.25">
      <c r="A57" s="90" t="s">
        <v>75</v>
      </c>
      <c r="B57" s="94" t="s">
        <v>584</v>
      </c>
      <c r="C57" s="178">
        <v>511200</v>
      </c>
      <c r="D57" s="258">
        <f>D58</f>
        <v>0</v>
      </c>
      <c r="E57" s="506">
        <f>E58</f>
        <v>0</v>
      </c>
    </row>
    <row r="58" spans="1:7" ht="31.5" hidden="1" x14ac:dyDescent="0.25">
      <c r="A58" s="90" t="s">
        <v>75</v>
      </c>
      <c r="B58" s="94" t="s">
        <v>584</v>
      </c>
      <c r="C58" s="178">
        <v>511200</v>
      </c>
      <c r="D58" s="258">
        <v>0</v>
      </c>
      <c r="E58" s="506">
        <v>0</v>
      </c>
    </row>
    <row r="59" spans="1:7" x14ac:dyDescent="0.25">
      <c r="A59" s="97" t="s">
        <v>24</v>
      </c>
      <c r="B59" s="89"/>
      <c r="C59" s="176" t="e">
        <f>C10+C43</f>
        <v>#REF!</v>
      </c>
      <c r="D59" s="253">
        <f>D10+D43</f>
        <v>11713560</v>
      </c>
      <c r="E59" s="253">
        <f>E10+E43</f>
        <v>6573050</v>
      </c>
    </row>
    <row r="62" spans="1:7" x14ac:dyDescent="0.25">
      <c r="E62" s="98"/>
    </row>
    <row r="63" spans="1:7" ht="37.5" x14ac:dyDescent="0.3">
      <c r="A63" s="99" t="s">
        <v>603</v>
      </c>
      <c r="B63" s="538" t="s">
        <v>604</v>
      </c>
      <c r="C63" s="538"/>
      <c r="D63" s="538"/>
      <c r="E63" s="538"/>
      <c r="G63" s="100"/>
    </row>
  </sheetData>
  <mergeCells count="2">
    <mergeCell ref="A6:E7"/>
    <mergeCell ref="B63:E6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25</v>
      </c>
    </row>
    <row r="3" spans="1:4" x14ac:dyDescent="0.25">
      <c r="C3" s="73" t="s">
        <v>212</v>
      </c>
    </row>
    <row r="4" spans="1:4" x14ac:dyDescent="0.25">
      <c r="C4" s="73" t="s">
        <v>231</v>
      </c>
    </row>
    <row r="6" spans="1:4" ht="15" x14ac:dyDescent="0.25">
      <c r="A6" s="537" t="s">
        <v>214</v>
      </c>
      <c r="B6" s="537"/>
      <c r="C6" s="537"/>
      <c r="D6" s="537"/>
    </row>
    <row r="7" spans="1:4" ht="15.75" customHeight="1" x14ac:dyDescent="0.25">
      <c r="A7" s="537"/>
      <c r="B7" s="537"/>
      <c r="C7" s="537"/>
      <c r="D7" s="537"/>
    </row>
    <row r="8" spans="1:4" x14ac:dyDescent="0.25">
      <c r="C8" s="75"/>
      <c r="D8" s="75" t="s">
        <v>137</v>
      </c>
    </row>
    <row r="9" spans="1:4" ht="47.25" customHeight="1" x14ac:dyDescent="0.25">
      <c r="A9" s="541" t="s">
        <v>2</v>
      </c>
      <c r="B9" s="541" t="s">
        <v>0</v>
      </c>
      <c r="C9" s="539" t="s">
        <v>3</v>
      </c>
      <c r="D9" s="540"/>
    </row>
    <row r="10" spans="1:4" x14ac:dyDescent="0.25">
      <c r="A10" s="542"/>
      <c r="B10" s="542"/>
      <c r="C10" s="157" t="s">
        <v>208</v>
      </c>
      <c r="D10" s="157" t="s">
        <v>259</v>
      </c>
    </row>
    <row r="11" spans="1:4" x14ac:dyDescent="0.25">
      <c r="A11" s="77" t="s">
        <v>4</v>
      </c>
      <c r="B11" s="78" t="s">
        <v>26</v>
      </c>
      <c r="C11" s="136">
        <f>C12+C15+C21+C27+C30</f>
        <v>403800</v>
      </c>
      <c r="D11" s="136">
        <f>D12+D15+D21+D27+D30</f>
        <v>383000</v>
      </c>
    </row>
    <row r="12" spans="1:4" x14ac:dyDescent="0.25">
      <c r="A12" s="79" t="s">
        <v>5</v>
      </c>
      <c r="B12" s="80" t="s">
        <v>27</v>
      </c>
      <c r="C12" s="137">
        <f>C13</f>
        <v>140000</v>
      </c>
      <c r="D12" s="137">
        <f>D13</f>
        <v>145000</v>
      </c>
    </row>
    <row r="13" spans="1:4" x14ac:dyDescent="0.25">
      <c r="A13" s="81" t="s">
        <v>6</v>
      </c>
      <c r="B13" s="80" t="s">
        <v>28</v>
      </c>
      <c r="C13" s="137">
        <f>C14</f>
        <v>140000</v>
      </c>
      <c r="D13" s="137">
        <f>D14</f>
        <v>145000</v>
      </c>
    </row>
    <row r="14" spans="1:4" ht="97.5" x14ac:dyDescent="0.25">
      <c r="A14" s="82" t="s">
        <v>213</v>
      </c>
      <c r="B14" s="80" t="s">
        <v>29</v>
      </c>
      <c r="C14" s="138">
        <v>140000</v>
      </c>
      <c r="D14" s="138">
        <v>145000</v>
      </c>
    </row>
    <row r="15" spans="1:4" s="102" customFormat="1" ht="47.25" x14ac:dyDescent="0.25">
      <c r="A15" s="77" t="s">
        <v>7</v>
      </c>
      <c r="B15" s="78" t="s">
        <v>76</v>
      </c>
      <c r="C15" s="136">
        <f>C16</f>
        <v>150800</v>
      </c>
      <c r="D15" s="136">
        <f>D16</f>
        <v>125000</v>
      </c>
    </row>
    <row r="16" spans="1:4" ht="31.5" x14ac:dyDescent="0.25">
      <c r="A16" s="81" t="s">
        <v>8</v>
      </c>
      <c r="B16" s="80" t="s">
        <v>77</v>
      </c>
      <c r="C16" s="137">
        <f>C17+C18+C19+C20</f>
        <v>150800</v>
      </c>
      <c r="D16" s="137">
        <f>D17+D18+D19+D20</f>
        <v>125000</v>
      </c>
    </row>
    <row r="17" spans="1:4" ht="47.25" x14ac:dyDescent="0.25">
      <c r="A17" s="82" t="s">
        <v>9</v>
      </c>
      <c r="B17" s="80" t="s">
        <v>30</v>
      </c>
      <c r="C17" s="137">
        <v>55100</v>
      </c>
      <c r="D17" s="137">
        <v>45700</v>
      </c>
    </row>
    <row r="18" spans="1:4" ht="78.75" x14ac:dyDescent="0.25">
      <c r="A18" s="82" t="s">
        <v>10</v>
      </c>
      <c r="B18" s="80" t="s">
        <v>31</v>
      </c>
      <c r="C18" s="137">
        <v>1300</v>
      </c>
      <c r="D18" s="137">
        <v>1000</v>
      </c>
    </row>
    <row r="19" spans="1:4" ht="78.75" x14ac:dyDescent="0.25">
      <c r="A19" s="82" t="s">
        <v>11</v>
      </c>
      <c r="B19" s="80" t="s">
        <v>32</v>
      </c>
      <c r="C19" s="137">
        <v>89200</v>
      </c>
      <c r="D19" s="137">
        <v>74000</v>
      </c>
    </row>
    <row r="20" spans="1:4" ht="78.75" x14ac:dyDescent="0.25">
      <c r="A20" s="82" t="s">
        <v>12</v>
      </c>
      <c r="B20" s="80" t="s">
        <v>33</v>
      </c>
      <c r="C20" s="137">
        <v>5200</v>
      </c>
      <c r="D20" s="137">
        <v>4300</v>
      </c>
    </row>
    <row r="21" spans="1:4" s="102" customFormat="1" x14ac:dyDescent="0.25">
      <c r="A21" s="77" t="s">
        <v>14</v>
      </c>
      <c r="B21" s="78" t="s">
        <v>39</v>
      </c>
      <c r="C21" s="136">
        <f>C22+C24</f>
        <v>24000</v>
      </c>
      <c r="D21" s="136">
        <f>C22+C24</f>
        <v>24000</v>
      </c>
    </row>
    <row r="22" spans="1:4" x14ac:dyDescent="0.25">
      <c r="A22" s="81" t="s">
        <v>38</v>
      </c>
      <c r="B22" s="80" t="s">
        <v>40</v>
      </c>
      <c r="C22" s="137">
        <v>20000</v>
      </c>
      <c r="D22" s="137">
        <v>20000</v>
      </c>
    </row>
    <row r="23" spans="1:4" ht="47.25" x14ac:dyDescent="0.25">
      <c r="A23" s="81" t="s">
        <v>41</v>
      </c>
      <c r="B23" s="80" t="s">
        <v>42</v>
      </c>
      <c r="C23" s="138">
        <v>20000</v>
      </c>
      <c r="D23" s="138">
        <v>20000</v>
      </c>
    </row>
    <row r="24" spans="1:4" x14ac:dyDescent="0.25">
      <c r="A24" s="83" t="s">
        <v>43</v>
      </c>
      <c r="B24" s="80" t="s">
        <v>44</v>
      </c>
      <c r="C24" s="139">
        <v>4000</v>
      </c>
      <c r="D24" s="139">
        <v>4000</v>
      </c>
    </row>
    <row r="25" spans="1:4" ht="94.5" x14ac:dyDescent="0.25">
      <c r="A25" s="84" t="s">
        <v>46</v>
      </c>
      <c r="B25" s="80" t="s">
        <v>45</v>
      </c>
      <c r="C25" s="140">
        <v>1000</v>
      </c>
      <c r="D25" s="140">
        <v>1000</v>
      </c>
    </row>
    <row r="26" spans="1:4" ht="94.5" x14ac:dyDescent="0.25">
      <c r="A26" s="84" t="s">
        <v>47</v>
      </c>
      <c r="B26" s="80" t="s">
        <v>48</v>
      </c>
      <c r="C26" s="140">
        <v>3000</v>
      </c>
      <c r="D26" s="140">
        <v>3000</v>
      </c>
    </row>
    <row r="27" spans="1:4" ht="47.25" hidden="1" x14ac:dyDescent="0.25">
      <c r="A27" s="85" t="s">
        <v>49</v>
      </c>
      <c r="B27" s="80" t="s">
        <v>50</v>
      </c>
      <c r="C27" s="140">
        <v>0</v>
      </c>
      <c r="D27" s="140">
        <f>D28</f>
        <v>0</v>
      </c>
    </row>
    <row r="28" spans="1:4" hidden="1" x14ac:dyDescent="0.25">
      <c r="A28" s="83" t="s">
        <v>51</v>
      </c>
      <c r="B28" s="80" t="s">
        <v>52</v>
      </c>
      <c r="C28" s="140">
        <v>0</v>
      </c>
      <c r="D28" s="140">
        <v>0</v>
      </c>
    </row>
    <row r="29" spans="1:4" ht="47.25" hidden="1" x14ac:dyDescent="0.25">
      <c r="A29" s="84" t="s">
        <v>53</v>
      </c>
      <c r="B29" s="80" t="s">
        <v>54</v>
      </c>
      <c r="C29" s="140">
        <v>0</v>
      </c>
      <c r="D29" s="140">
        <v>0</v>
      </c>
    </row>
    <row r="30" spans="1:4" s="102" customFormat="1" ht="47.25" x14ac:dyDescent="0.25">
      <c r="A30" s="97" t="s">
        <v>15</v>
      </c>
      <c r="B30" s="89" t="s">
        <v>55</v>
      </c>
      <c r="C30" s="141">
        <f>C31+C33</f>
        <v>89000</v>
      </c>
      <c r="D30" s="141">
        <f>D31+D33</f>
        <v>89000</v>
      </c>
    </row>
    <row r="31" spans="1:4" ht="110.25" x14ac:dyDescent="0.25">
      <c r="A31" s="83" t="s">
        <v>16</v>
      </c>
      <c r="B31" s="86" t="s">
        <v>56</v>
      </c>
      <c r="C31" s="139">
        <f>C32</f>
        <v>44500</v>
      </c>
      <c r="D31" s="139">
        <f>D32</f>
        <v>44500</v>
      </c>
    </row>
    <row r="32" spans="1:4" ht="78.75" x14ac:dyDescent="0.25">
      <c r="A32" s="83" t="s">
        <v>66</v>
      </c>
      <c r="B32" s="86" t="s">
        <v>65</v>
      </c>
      <c r="C32" s="139">
        <v>44500</v>
      </c>
      <c r="D32" s="139">
        <v>44500</v>
      </c>
    </row>
    <row r="33" spans="1:4" ht="94.5" x14ac:dyDescent="0.25">
      <c r="A33" s="84" t="s">
        <v>57</v>
      </c>
      <c r="B33" s="86" t="s">
        <v>58</v>
      </c>
      <c r="C33" s="140">
        <v>44500</v>
      </c>
      <c r="D33" s="140">
        <v>44500</v>
      </c>
    </row>
    <row r="34" spans="1:4" ht="94.5" hidden="1" x14ac:dyDescent="0.25">
      <c r="A34" s="87" t="s">
        <v>60</v>
      </c>
      <c r="B34" s="86" t="s">
        <v>59</v>
      </c>
      <c r="C34" s="139">
        <v>0</v>
      </c>
      <c r="D34" s="139">
        <f>D35</f>
        <v>0</v>
      </c>
    </row>
    <row r="35" spans="1:4" ht="94.5" hidden="1" x14ac:dyDescent="0.25">
      <c r="A35" s="87" t="s">
        <v>63</v>
      </c>
      <c r="B35" s="86" t="s">
        <v>61</v>
      </c>
      <c r="C35" s="139">
        <v>0</v>
      </c>
      <c r="D35" s="139">
        <v>0</v>
      </c>
    </row>
    <row r="36" spans="1:4" ht="94.5" hidden="1" x14ac:dyDescent="0.25">
      <c r="A36" s="87" t="s">
        <v>64</v>
      </c>
      <c r="B36" s="86" t="s">
        <v>62</v>
      </c>
      <c r="C36" s="140">
        <v>0</v>
      </c>
      <c r="D36" s="140">
        <v>0</v>
      </c>
    </row>
    <row r="37" spans="1:4" x14ac:dyDescent="0.25">
      <c r="A37" s="88" t="s">
        <v>17</v>
      </c>
      <c r="B37" s="89" t="s">
        <v>68</v>
      </c>
      <c r="C37" s="141">
        <f>C38</f>
        <v>2232900</v>
      </c>
      <c r="D37" s="141">
        <f>D38</f>
        <v>2289400</v>
      </c>
    </row>
    <row r="38" spans="1:4" ht="47.25" x14ac:dyDescent="0.25">
      <c r="A38" s="85" t="s">
        <v>18</v>
      </c>
      <c r="B38" s="86" t="s">
        <v>69</v>
      </c>
      <c r="C38" s="139">
        <f>C39+C42+C45+C48</f>
        <v>2232900</v>
      </c>
      <c r="D38" s="139">
        <f>D39+D42+D45</f>
        <v>2289400</v>
      </c>
    </row>
    <row r="39" spans="1:4" ht="31.5" x14ac:dyDescent="0.25">
      <c r="A39" s="90" t="s">
        <v>19</v>
      </c>
      <c r="B39" s="86" t="s">
        <v>70</v>
      </c>
      <c r="C39" s="139">
        <f>C40</f>
        <v>819000</v>
      </c>
      <c r="D39" s="139">
        <v>799500</v>
      </c>
    </row>
    <row r="40" spans="1:4" ht="31.5" x14ac:dyDescent="0.25">
      <c r="A40" s="91" t="s">
        <v>20</v>
      </c>
      <c r="B40" s="86" t="s">
        <v>71</v>
      </c>
      <c r="C40" s="139">
        <v>819000</v>
      </c>
      <c r="D40" s="139">
        <v>799500</v>
      </c>
    </row>
    <row r="41" spans="1:4" ht="31.5" x14ac:dyDescent="0.25">
      <c r="A41" s="92" t="s">
        <v>67</v>
      </c>
      <c r="B41" s="86" t="s">
        <v>73</v>
      </c>
      <c r="C41" s="139">
        <v>819000</v>
      </c>
      <c r="D41" s="139">
        <v>799500</v>
      </c>
    </row>
    <row r="42" spans="1:4" ht="47.25" x14ac:dyDescent="0.25">
      <c r="A42" s="90" t="s">
        <v>21</v>
      </c>
      <c r="B42" s="86" t="s">
        <v>74</v>
      </c>
      <c r="C42" s="139">
        <v>1373500</v>
      </c>
      <c r="D42" s="139">
        <f>D43</f>
        <v>1449400</v>
      </c>
    </row>
    <row r="43" spans="1:4" x14ac:dyDescent="0.25">
      <c r="A43" s="93" t="s">
        <v>141</v>
      </c>
      <c r="B43" s="94" t="s">
        <v>142</v>
      </c>
      <c r="C43" s="139">
        <v>1373500</v>
      </c>
      <c r="D43" s="139">
        <v>1449400</v>
      </c>
    </row>
    <row r="44" spans="1:4" x14ac:dyDescent="0.25">
      <c r="A44" s="95" t="s">
        <v>139</v>
      </c>
      <c r="B44" s="94" t="s">
        <v>138</v>
      </c>
      <c r="C44" s="139">
        <v>1373500</v>
      </c>
      <c r="D44" s="139">
        <v>1449400</v>
      </c>
    </row>
    <row r="45" spans="1:4" ht="31.5" x14ac:dyDescent="0.25">
      <c r="A45" s="90" t="s">
        <v>22</v>
      </c>
      <c r="B45" s="86" t="s">
        <v>72</v>
      </c>
      <c r="C45" s="139">
        <f>C46+C47</f>
        <v>40400</v>
      </c>
      <c r="D45" s="139">
        <f>D46+D47</f>
        <v>40500</v>
      </c>
    </row>
    <row r="46" spans="1:4" ht="47.25" x14ac:dyDescent="0.25">
      <c r="A46" s="95" t="s">
        <v>143</v>
      </c>
      <c r="B46" s="86" t="s">
        <v>140</v>
      </c>
      <c r="C46" s="139">
        <v>39700</v>
      </c>
      <c r="D46" s="139">
        <v>39800</v>
      </c>
    </row>
    <row r="47" spans="1:4" ht="47.25" x14ac:dyDescent="0.25">
      <c r="A47" s="96" t="s">
        <v>204</v>
      </c>
      <c r="B47" s="94" t="s">
        <v>205</v>
      </c>
      <c r="C47" s="139">
        <v>700</v>
      </c>
      <c r="D47" s="139">
        <v>700</v>
      </c>
    </row>
    <row r="48" spans="1:4" hidden="1" x14ac:dyDescent="0.25">
      <c r="A48" s="96"/>
      <c r="B48" s="94" t="s">
        <v>207</v>
      </c>
      <c r="C48" s="139"/>
      <c r="D48" s="139"/>
    </row>
    <row r="49" spans="1:5" x14ac:dyDescent="0.25">
      <c r="A49" s="97" t="s">
        <v>24</v>
      </c>
      <c r="B49" s="89"/>
      <c r="C49" s="141">
        <f>C11+C37</f>
        <v>2636700</v>
      </c>
      <c r="D49" s="141">
        <f>D11+D37</f>
        <v>2672400</v>
      </c>
    </row>
    <row r="50" spans="1:5" x14ac:dyDescent="0.25">
      <c r="C50" s="133"/>
      <c r="D50" s="133"/>
    </row>
    <row r="52" spans="1:5" x14ac:dyDescent="0.25">
      <c r="C52" s="98"/>
      <c r="D52" s="98"/>
    </row>
    <row r="53" spans="1:5" ht="18.75" x14ac:dyDescent="0.3">
      <c r="A53" s="101" t="s">
        <v>210</v>
      </c>
      <c r="B53" s="101"/>
      <c r="C53" s="101"/>
      <c r="D53" s="101" t="s">
        <v>215</v>
      </c>
      <c r="E53" s="100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91" customWidth="1"/>
    <col min="2" max="2" width="71.42578125" style="191" customWidth="1"/>
  </cols>
  <sheetData>
    <row r="1" spans="1:2" x14ac:dyDescent="0.25">
      <c r="A1" s="190"/>
      <c r="B1" s="192" t="s">
        <v>308</v>
      </c>
    </row>
    <row r="2" spans="1:2" x14ac:dyDescent="0.25">
      <c r="A2" s="190"/>
      <c r="B2" s="192" t="s">
        <v>594</v>
      </c>
    </row>
    <row r="3" spans="1:2" x14ac:dyDescent="0.25">
      <c r="A3" s="190"/>
      <c r="B3" s="192" t="s">
        <v>287</v>
      </c>
    </row>
    <row r="4" spans="1:2" x14ac:dyDescent="0.25">
      <c r="A4" s="190"/>
      <c r="B4" s="220" t="s">
        <v>309</v>
      </c>
    </row>
    <row r="6" spans="1:2" ht="47.25" customHeight="1" x14ac:dyDescent="0.25">
      <c r="A6" s="543" t="s">
        <v>310</v>
      </c>
      <c r="B6" s="543"/>
    </row>
    <row r="7" spans="1:2" ht="15.75" customHeight="1" x14ac:dyDescent="0.25">
      <c r="A7" s="543"/>
      <c r="B7" s="543"/>
    </row>
    <row r="8" spans="1:2" ht="15.75" customHeight="1" x14ac:dyDescent="0.25">
      <c r="A8" s="544"/>
      <c r="B8" s="544"/>
    </row>
    <row r="9" spans="1:2" ht="47.25" x14ac:dyDescent="0.25">
      <c r="A9" s="193" t="s">
        <v>0</v>
      </c>
      <c r="B9" s="545" t="s">
        <v>277</v>
      </c>
    </row>
    <row r="10" spans="1:2" ht="31.5" x14ac:dyDescent="0.25">
      <c r="A10" s="193" t="s">
        <v>278</v>
      </c>
      <c r="B10" s="545"/>
    </row>
    <row r="11" spans="1:2" ht="33.75" customHeight="1" x14ac:dyDescent="0.25">
      <c r="A11" s="194">
        <v>996</v>
      </c>
      <c r="B11" s="198" t="s">
        <v>216</v>
      </c>
    </row>
    <row r="12" spans="1:2" ht="73.5" customHeight="1" x14ac:dyDescent="0.25">
      <c r="A12" s="199" t="s">
        <v>279</v>
      </c>
      <c r="B12" s="200" t="s">
        <v>215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G12" sqref="G12"/>
    </sheetView>
  </sheetViews>
  <sheetFormatPr defaultRowHeight="15.75" x14ac:dyDescent="0.25"/>
  <cols>
    <col min="1" max="1" width="57.5703125" style="216" customWidth="1"/>
    <col min="2" max="2" width="22.7109375" style="216" customWidth="1"/>
    <col min="3" max="3" width="22.28515625" style="216" customWidth="1"/>
    <col min="4" max="4" width="0.140625" style="216" customWidth="1"/>
    <col min="5" max="5" width="16.140625" style="6" hidden="1" customWidth="1"/>
  </cols>
  <sheetData>
    <row r="1" spans="1:5" x14ac:dyDescent="0.25">
      <c r="A1" s="548" t="s">
        <v>693</v>
      </c>
      <c r="B1" s="549"/>
      <c r="C1" s="549"/>
      <c r="D1" s="5"/>
    </row>
    <row r="2" spans="1:5" x14ac:dyDescent="0.25">
      <c r="A2" s="548" t="s">
        <v>745</v>
      </c>
      <c r="B2" s="549"/>
      <c r="C2" s="549"/>
      <c r="D2" s="5"/>
    </row>
    <row r="3" spans="1:5" x14ac:dyDescent="0.25">
      <c r="A3" s="548" t="s">
        <v>608</v>
      </c>
      <c r="B3" s="549"/>
      <c r="C3" s="549"/>
      <c r="D3" s="5"/>
    </row>
    <row r="4" spans="1:5" x14ac:dyDescent="0.25">
      <c r="A4" s="548" t="s">
        <v>703</v>
      </c>
      <c r="B4" s="549"/>
      <c r="C4" s="549"/>
      <c r="D4" s="5"/>
    </row>
    <row r="6" spans="1:5" x14ac:dyDescent="0.25">
      <c r="A6" s="546" t="s">
        <v>81</v>
      </c>
      <c r="B6" s="547"/>
      <c r="C6" s="547"/>
      <c r="D6" s="547"/>
      <c r="E6" s="547"/>
    </row>
    <row r="7" spans="1:5" ht="32.25" customHeight="1" x14ac:dyDescent="0.25">
      <c r="A7" s="546" t="s">
        <v>737</v>
      </c>
      <c r="B7" s="546"/>
      <c r="C7" s="546"/>
      <c r="D7" s="546"/>
      <c r="E7" s="546"/>
    </row>
    <row r="8" spans="1:5" x14ac:dyDescent="0.25">
      <c r="A8" s="215"/>
    </row>
    <row r="9" spans="1:5" hidden="1" x14ac:dyDescent="0.25">
      <c r="A9" s="8" t="s">
        <v>82</v>
      </c>
      <c r="B9" s="8" t="s">
        <v>82</v>
      </c>
      <c r="C9" s="47" t="s">
        <v>137</v>
      </c>
      <c r="D9" s="8"/>
      <c r="E9" s="8" t="s">
        <v>150</v>
      </c>
    </row>
    <row r="10" spans="1:5" ht="15" x14ac:dyDescent="0.25">
      <c r="A10" s="162" t="s">
        <v>83</v>
      </c>
      <c r="B10" s="162" t="s">
        <v>84</v>
      </c>
      <c r="C10" s="162" t="s">
        <v>605</v>
      </c>
      <c r="D10" s="181"/>
      <c r="E10" s="181" t="s">
        <v>274</v>
      </c>
    </row>
    <row r="11" spans="1:5" ht="15" x14ac:dyDescent="0.25">
      <c r="A11" s="160" t="s">
        <v>85</v>
      </c>
      <c r="B11" s="232" t="s">
        <v>86</v>
      </c>
      <c r="C11" s="246">
        <f>C12+C13+C14+C16+C17+C15</f>
        <v>6518825</v>
      </c>
      <c r="D11" s="209">
        <f>D17+D16+D14+D13+D12</f>
        <v>1670640</v>
      </c>
      <c r="E11" s="210">
        <f>SUM(E12:E17)</f>
        <v>1609030</v>
      </c>
    </row>
    <row r="12" spans="1:5" ht="30" x14ac:dyDescent="0.25">
      <c r="A12" s="161" t="s">
        <v>87</v>
      </c>
      <c r="B12" s="233" t="s">
        <v>88</v>
      </c>
      <c r="C12" s="234">
        <v>1032291</v>
      </c>
      <c r="D12" s="206">
        <v>358140</v>
      </c>
      <c r="E12" s="211">
        <v>295330</v>
      </c>
    </row>
    <row r="13" spans="1:5" ht="45" x14ac:dyDescent="0.25">
      <c r="A13" s="161" t="s">
        <v>89</v>
      </c>
      <c r="B13" s="233" t="s">
        <v>90</v>
      </c>
      <c r="C13" s="234">
        <v>4541520</v>
      </c>
      <c r="D13" s="206">
        <v>1218200</v>
      </c>
      <c r="E13" s="211">
        <v>1219400</v>
      </c>
    </row>
    <row r="14" spans="1:5" ht="45" x14ac:dyDescent="0.25">
      <c r="A14" s="161" t="s">
        <v>91</v>
      </c>
      <c r="B14" s="233" t="s">
        <v>92</v>
      </c>
      <c r="C14" s="247">
        <v>869314</v>
      </c>
      <c r="D14" s="206">
        <v>90700</v>
      </c>
      <c r="E14" s="211">
        <v>90700</v>
      </c>
    </row>
    <row r="15" spans="1:5" ht="15" hidden="1" customHeight="1" x14ac:dyDescent="0.25">
      <c r="A15" s="161" t="s">
        <v>226</v>
      </c>
      <c r="B15" s="235" t="s">
        <v>227</v>
      </c>
      <c r="C15" s="236">
        <v>0</v>
      </c>
      <c r="D15" s="206" t="s">
        <v>271</v>
      </c>
      <c r="E15" s="206" t="s">
        <v>271</v>
      </c>
    </row>
    <row r="16" spans="1:5" ht="15" x14ac:dyDescent="0.25">
      <c r="A16" s="161" t="s">
        <v>93</v>
      </c>
      <c r="B16" s="233" t="s">
        <v>94</v>
      </c>
      <c r="C16" s="234">
        <v>15000</v>
      </c>
      <c r="D16" s="206">
        <v>3000</v>
      </c>
      <c r="E16" s="211">
        <v>3000</v>
      </c>
    </row>
    <row r="17" spans="1:5" ht="15" x14ac:dyDescent="0.25">
      <c r="A17" s="163" t="s">
        <v>235</v>
      </c>
      <c r="B17" s="235" t="s">
        <v>232</v>
      </c>
      <c r="C17" s="236">
        <v>60700</v>
      </c>
      <c r="D17" s="206">
        <v>600</v>
      </c>
      <c r="E17" s="211">
        <v>600</v>
      </c>
    </row>
    <row r="18" spans="1:5" ht="15" x14ac:dyDescent="0.25">
      <c r="A18" s="160" t="s">
        <v>148</v>
      </c>
      <c r="B18" s="237" t="s">
        <v>149</v>
      </c>
      <c r="C18" s="238">
        <f>C19</f>
        <v>173700</v>
      </c>
      <c r="D18" s="212">
        <v>35100</v>
      </c>
      <c r="E18" s="213">
        <f>E19</f>
        <v>35100</v>
      </c>
    </row>
    <row r="19" spans="1:5" ht="18" customHeight="1" x14ac:dyDescent="0.25">
      <c r="A19" s="161" t="s">
        <v>147</v>
      </c>
      <c r="B19" s="235" t="s">
        <v>146</v>
      </c>
      <c r="C19" s="236">
        <v>173700</v>
      </c>
      <c r="D19" s="206" t="s">
        <v>270</v>
      </c>
      <c r="E19" s="211">
        <v>35100</v>
      </c>
    </row>
    <row r="20" spans="1:5" ht="28.5" x14ac:dyDescent="0.25">
      <c r="A20" s="160" t="s">
        <v>95</v>
      </c>
      <c r="B20" s="232" t="s">
        <v>96</v>
      </c>
      <c r="C20" s="238">
        <f>C21+C22</f>
        <v>32100</v>
      </c>
      <c r="D20" s="212">
        <v>30000</v>
      </c>
      <c r="E20" s="213">
        <v>30000</v>
      </c>
    </row>
    <row r="21" spans="1:5" ht="15" x14ac:dyDescent="0.25">
      <c r="A21" s="161" t="s">
        <v>609</v>
      </c>
      <c r="B21" s="233" t="s">
        <v>98</v>
      </c>
      <c r="C21" s="234">
        <v>1000</v>
      </c>
      <c r="D21" s="206">
        <v>10000</v>
      </c>
      <c r="E21" s="211">
        <v>10000</v>
      </c>
    </row>
    <row r="22" spans="1:5" ht="32.25" customHeight="1" x14ac:dyDescent="0.25">
      <c r="A22" s="161" t="s">
        <v>610</v>
      </c>
      <c r="B22" s="233" t="s">
        <v>100</v>
      </c>
      <c r="C22" s="234">
        <v>31100</v>
      </c>
      <c r="D22" s="206">
        <v>20000</v>
      </c>
      <c r="E22" s="211">
        <v>20000</v>
      </c>
    </row>
    <row r="23" spans="1:5" ht="15" x14ac:dyDescent="0.25">
      <c r="A23" s="160" t="s">
        <v>101</v>
      </c>
      <c r="B23" s="232" t="s">
        <v>102</v>
      </c>
      <c r="C23" s="238">
        <f>C24+C25</f>
        <v>278200</v>
      </c>
      <c r="D23" s="212">
        <f>D24</f>
        <v>350000</v>
      </c>
      <c r="E23" s="213">
        <f>E24</f>
        <v>350000</v>
      </c>
    </row>
    <row r="24" spans="1:5" ht="15" x14ac:dyDescent="0.25">
      <c r="A24" s="161" t="s">
        <v>103</v>
      </c>
      <c r="B24" s="233" t="s">
        <v>104</v>
      </c>
      <c r="C24" s="234">
        <v>277200</v>
      </c>
      <c r="D24" s="206">
        <v>350000</v>
      </c>
      <c r="E24" s="211">
        <v>350000</v>
      </c>
    </row>
    <row r="25" spans="1:5" ht="15" x14ac:dyDescent="0.25">
      <c r="A25" s="161" t="s">
        <v>312</v>
      </c>
      <c r="B25" s="235" t="s">
        <v>311</v>
      </c>
      <c r="C25" s="234">
        <v>1000</v>
      </c>
      <c r="D25" s="206"/>
      <c r="E25" s="211"/>
    </row>
    <row r="26" spans="1:5" ht="15" x14ac:dyDescent="0.25">
      <c r="A26" s="160" t="s">
        <v>105</v>
      </c>
      <c r="B26" s="232" t="s">
        <v>106</v>
      </c>
      <c r="C26" s="238">
        <f>C28+C27</f>
        <v>621064</v>
      </c>
      <c r="D26" s="212">
        <f>D28</f>
        <v>67400</v>
      </c>
      <c r="E26" s="213">
        <f>E28</f>
        <v>65400</v>
      </c>
    </row>
    <row r="27" spans="1:5" ht="15" x14ac:dyDescent="0.25">
      <c r="A27" s="161" t="s">
        <v>107</v>
      </c>
      <c r="B27" s="235" t="s">
        <v>108</v>
      </c>
      <c r="C27" s="234">
        <v>189433</v>
      </c>
      <c r="D27" s="206">
        <v>67400</v>
      </c>
      <c r="E27" s="211">
        <v>65400</v>
      </c>
    </row>
    <row r="28" spans="1:5" ht="15" x14ac:dyDescent="0.25">
      <c r="A28" s="161" t="s">
        <v>114</v>
      </c>
      <c r="B28" s="235" t="s">
        <v>115</v>
      </c>
      <c r="C28" s="234">
        <v>431631</v>
      </c>
      <c r="D28" s="206">
        <v>67400</v>
      </c>
      <c r="E28" s="211">
        <v>65400</v>
      </c>
    </row>
    <row r="29" spans="1:5" ht="15" x14ac:dyDescent="0.25">
      <c r="A29" s="160" t="s">
        <v>313</v>
      </c>
      <c r="B29" s="237" t="s">
        <v>286</v>
      </c>
      <c r="C29" s="238">
        <f>C31+C30</f>
        <v>21000</v>
      </c>
      <c r="D29" s="212">
        <f>D31</f>
        <v>1000</v>
      </c>
      <c r="E29" s="213">
        <f>E31</f>
        <v>1000</v>
      </c>
    </row>
    <row r="30" spans="1:5" ht="30" x14ac:dyDescent="0.25">
      <c r="A30" s="161" t="s">
        <v>315</v>
      </c>
      <c r="B30" s="235" t="s">
        <v>314</v>
      </c>
      <c r="C30" s="234">
        <v>10000</v>
      </c>
      <c r="D30" s="212"/>
      <c r="E30" s="213"/>
    </row>
    <row r="31" spans="1:5" ht="18" customHeight="1" x14ac:dyDescent="0.25">
      <c r="A31" s="180" t="s">
        <v>275</v>
      </c>
      <c r="B31" s="239" t="s">
        <v>285</v>
      </c>
      <c r="C31" s="234">
        <v>11000</v>
      </c>
      <c r="D31" s="206">
        <v>1000</v>
      </c>
      <c r="E31" s="211">
        <v>1000</v>
      </c>
    </row>
    <row r="32" spans="1:5" ht="15" x14ac:dyDescent="0.25">
      <c r="A32" s="160" t="s">
        <v>109</v>
      </c>
      <c r="B32" s="232" t="s">
        <v>110</v>
      </c>
      <c r="C32" s="238">
        <f>C33</f>
        <v>1597916</v>
      </c>
      <c r="D32" s="212" t="e">
        <f>D33+#REF!</f>
        <v>#REF!</v>
      </c>
      <c r="E32" s="213" t="e">
        <f>E33+#REF!</f>
        <v>#REF!</v>
      </c>
    </row>
    <row r="33" spans="1:5" ht="15" x14ac:dyDescent="0.25">
      <c r="A33" s="161" t="s">
        <v>111</v>
      </c>
      <c r="B33" s="233" t="s">
        <v>112</v>
      </c>
      <c r="C33" s="234">
        <v>1597916</v>
      </c>
      <c r="D33" s="206">
        <v>166000</v>
      </c>
      <c r="E33" s="211">
        <v>172450</v>
      </c>
    </row>
    <row r="34" spans="1:5" ht="15" x14ac:dyDescent="0.25">
      <c r="A34" s="160" t="s">
        <v>316</v>
      </c>
      <c r="B34" s="232">
        <v>1000</v>
      </c>
      <c r="C34" s="238">
        <f>C35</f>
        <v>276695</v>
      </c>
      <c r="D34" s="212">
        <f>D35</f>
        <v>45000</v>
      </c>
      <c r="E34" s="213">
        <f>E35</f>
        <v>45000</v>
      </c>
    </row>
    <row r="35" spans="1:5" ht="15" x14ac:dyDescent="0.25">
      <c r="A35" s="161" t="s">
        <v>218</v>
      </c>
      <c r="B35" s="233">
        <v>1001</v>
      </c>
      <c r="C35" s="234">
        <v>276695</v>
      </c>
      <c r="D35" s="206">
        <v>45000</v>
      </c>
      <c r="E35" s="211">
        <v>45000</v>
      </c>
    </row>
    <row r="36" spans="1:5" ht="15" x14ac:dyDescent="0.25">
      <c r="A36" s="160" t="s">
        <v>611</v>
      </c>
      <c r="B36" s="232">
        <v>1100</v>
      </c>
      <c r="C36" s="238">
        <f>C37</f>
        <v>3000</v>
      </c>
      <c r="D36" s="212">
        <f>D37</f>
        <v>45000</v>
      </c>
      <c r="E36" s="213">
        <f>E37</f>
        <v>45000</v>
      </c>
    </row>
    <row r="37" spans="1:5" ht="15" x14ac:dyDescent="0.25">
      <c r="A37" s="161" t="s">
        <v>411</v>
      </c>
      <c r="B37" s="233">
        <v>1101</v>
      </c>
      <c r="C37" s="234">
        <v>3000</v>
      </c>
      <c r="D37" s="206">
        <v>45000</v>
      </c>
      <c r="E37" s="211">
        <v>45000</v>
      </c>
    </row>
    <row r="38" spans="1:5" ht="15" x14ac:dyDescent="0.25">
      <c r="A38" s="160" t="s">
        <v>113</v>
      </c>
      <c r="B38" s="232"/>
      <c r="C38" s="240">
        <f>C11+C18+C20+C23+C26+C32+C34+C29+C36</f>
        <v>9522500</v>
      </c>
      <c r="D38" s="207" t="e">
        <f>D11+D18+D20+D23+#REF!+D32+D34+D26</f>
        <v>#REF!</v>
      </c>
      <c r="E38" s="208" t="e">
        <f>E11+E18+E20+E23+#REF!+E32+E34+E26</f>
        <v>#REF!</v>
      </c>
    </row>
    <row r="39" spans="1:5" x14ac:dyDescent="0.25">
      <c r="E39" s="134"/>
    </row>
    <row r="40" spans="1:5" ht="18.75" x14ac:dyDescent="0.3">
      <c r="A40" s="1" t="s">
        <v>603</v>
      </c>
      <c r="C40" s="248" t="s">
        <v>604</v>
      </c>
      <c r="E40" s="3" t="s">
        <v>215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2" workbookViewId="0">
      <selection activeCell="J7" sqref="J7"/>
    </sheetView>
  </sheetViews>
  <sheetFormatPr defaultRowHeight="15.75" x14ac:dyDescent="0.25"/>
  <cols>
    <col min="1" max="1" width="49.7109375" style="4" customWidth="1"/>
    <col min="2" max="2" width="13.28515625" style="4" customWidth="1"/>
    <col min="3" max="3" width="18.7109375" style="159" hidden="1" customWidth="1"/>
    <col min="4" max="4" width="15.7109375" style="159" customWidth="1"/>
    <col min="5" max="5" width="18.85546875" style="6" customWidth="1"/>
    <col min="6" max="7" width="9.140625" hidden="1" customWidth="1"/>
  </cols>
  <sheetData>
    <row r="1" spans="1:5" x14ac:dyDescent="0.25">
      <c r="A1" s="548" t="s">
        <v>692</v>
      </c>
      <c r="B1" s="549"/>
      <c r="C1" s="549"/>
      <c r="D1" s="549"/>
      <c r="E1" s="549"/>
    </row>
    <row r="2" spans="1:5" x14ac:dyDescent="0.25">
      <c r="A2" s="548" t="s">
        <v>746</v>
      </c>
      <c r="B2" s="549"/>
      <c r="C2" s="549"/>
      <c r="D2" s="549"/>
      <c r="E2" s="549"/>
    </row>
    <row r="3" spans="1:5" x14ac:dyDescent="0.25">
      <c r="A3" s="548" t="s">
        <v>612</v>
      </c>
      <c r="B3" s="549"/>
      <c r="C3" s="549"/>
      <c r="D3" s="549"/>
      <c r="E3" s="549"/>
    </row>
    <row r="4" spans="1:5" x14ac:dyDescent="0.25">
      <c r="A4" s="548" t="s">
        <v>704</v>
      </c>
      <c r="B4" s="549"/>
      <c r="C4" s="549"/>
      <c r="D4" s="549"/>
      <c r="E4" s="549"/>
    </row>
    <row r="6" spans="1:5" x14ac:dyDescent="0.25">
      <c r="A6" s="546" t="s">
        <v>81</v>
      </c>
      <c r="B6" s="547"/>
      <c r="C6" s="547"/>
      <c r="D6" s="547"/>
      <c r="E6" s="547"/>
    </row>
    <row r="7" spans="1:5" ht="32.25" customHeight="1" x14ac:dyDescent="0.25">
      <c r="A7" s="546" t="s">
        <v>738</v>
      </c>
      <c r="B7" s="546"/>
      <c r="C7" s="546"/>
      <c r="D7" s="546"/>
      <c r="E7" s="546"/>
    </row>
    <row r="8" spans="1:5" hidden="1" x14ac:dyDescent="0.25">
      <c r="A8" s="7"/>
    </row>
    <row r="9" spans="1:5" x14ac:dyDescent="0.25">
      <c r="A9" s="8" t="s">
        <v>82</v>
      </c>
      <c r="B9" s="8" t="s">
        <v>82</v>
      </c>
      <c r="C9" s="8"/>
      <c r="D9" s="8"/>
      <c r="E9" s="8" t="s">
        <v>150</v>
      </c>
    </row>
    <row r="10" spans="1:5" ht="15" x14ac:dyDescent="0.25">
      <c r="A10" s="162" t="s">
        <v>83</v>
      </c>
      <c r="B10" s="162" t="s">
        <v>84</v>
      </c>
      <c r="C10" s="162" t="s">
        <v>274</v>
      </c>
      <c r="D10" s="162" t="s">
        <v>673</v>
      </c>
      <c r="E10" s="162" t="s">
        <v>702</v>
      </c>
    </row>
    <row r="11" spans="1:5" ht="15" x14ac:dyDescent="0.25">
      <c r="A11" s="160" t="s">
        <v>85</v>
      </c>
      <c r="B11" s="232" t="s">
        <v>86</v>
      </c>
      <c r="C11" s="246">
        <f>C12+C13+C14+C16+C17</f>
        <v>4368023.87</v>
      </c>
      <c r="D11" s="246">
        <f>D12+D13+D14+D16+D17+D15</f>
        <v>4001794.5</v>
      </c>
      <c r="E11" s="246">
        <f>E12+E13+E14+E16+E17+E15</f>
        <v>4067023.5</v>
      </c>
    </row>
    <row r="12" spans="1:5" ht="45" x14ac:dyDescent="0.25">
      <c r="A12" s="161" t="s">
        <v>87</v>
      </c>
      <c r="B12" s="233" t="s">
        <v>88</v>
      </c>
      <c r="C12" s="234">
        <v>601370</v>
      </c>
      <c r="D12" s="234">
        <v>955823</v>
      </c>
      <c r="E12" s="234">
        <v>1039385</v>
      </c>
    </row>
    <row r="13" spans="1:5" ht="59.25" customHeight="1" x14ac:dyDescent="0.25">
      <c r="A13" s="161" t="s">
        <v>89</v>
      </c>
      <c r="B13" s="233" t="s">
        <v>90</v>
      </c>
      <c r="C13" s="234">
        <v>3118703.95</v>
      </c>
      <c r="D13" s="234">
        <v>2140957.5</v>
      </c>
      <c r="E13" s="234">
        <v>2142624.5</v>
      </c>
    </row>
    <row r="14" spans="1:5" ht="49.5" customHeight="1" x14ac:dyDescent="0.25">
      <c r="A14" s="161" t="s">
        <v>91</v>
      </c>
      <c r="B14" s="233" t="s">
        <v>92</v>
      </c>
      <c r="C14" s="247">
        <v>644249.92000000004</v>
      </c>
      <c r="D14" s="247">
        <v>869314</v>
      </c>
      <c r="E14" s="247">
        <v>869314</v>
      </c>
    </row>
    <row r="15" spans="1:5" ht="0.75" customHeight="1" x14ac:dyDescent="0.25">
      <c r="A15" s="161" t="s">
        <v>226</v>
      </c>
      <c r="B15" s="235" t="s">
        <v>227</v>
      </c>
      <c r="C15" s="236">
        <v>0</v>
      </c>
      <c r="D15" s="236">
        <v>0</v>
      </c>
      <c r="E15" s="236">
        <v>0</v>
      </c>
    </row>
    <row r="16" spans="1:5" ht="15" x14ac:dyDescent="0.25">
      <c r="A16" s="161" t="s">
        <v>93</v>
      </c>
      <c r="B16" s="233" t="s">
        <v>94</v>
      </c>
      <c r="C16" s="234">
        <v>3000</v>
      </c>
      <c r="D16" s="234">
        <v>15000</v>
      </c>
      <c r="E16" s="234">
        <v>15000</v>
      </c>
    </row>
    <row r="17" spans="1:5" ht="15" x14ac:dyDescent="0.25">
      <c r="A17" s="163" t="s">
        <v>235</v>
      </c>
      <c r="B17" s="235" t="s">
        <v>232</v>
      </c>
      <c r="C17" s="236">
        <v>700</v>
      </c>
      <c r="D17" s="236">
        <v>20700</v>
      </c>
      <c r="E17" s="236">
        <v>700</v>
      </c>
    </row>
    <row r="18" spans="1:5" ht="15" x14ac:dyDescent="0.25">
      <c r="A18" s="160" t="s">
        <v>148</v>
      </c>
      <c r="B18" s="237" t="s">
        <v>149</v>
      </c>
      <c r="C18" s="238">
        <f>C19</f>
        <v>126100</v>
      </c>
      <c r="D18" s="238">
        <v>182000</v>
      </c>
      <c r="E18" s="238">
        <f>E19</f>
        <v>188800</v>
      </c>
    </row>
    <row r="19" spans="1:5" ht="15" customHeight="1" x14ac:dyDescent="0.25">
      <c r="A19" s="161" t="s">
        <v>147</v>
      </c>
      <c r="B19" s="235" t="s">
        <v>146</v>
      </c>
      <c r="C19" s="236">
        <v>126100</v>
      </c>
      <c r="D19" s="236">
        <v>182000</v>
      </c>
      <c r="E19" s="236">
        <v>188800</v>
      </c>
    </row>
    <row r="20" spans="1:5" ht="32.25" customHeight="1" x14ac:dyDescent="0.25">
      <c r="A20" s="160" t="s">
        <v>95</v>
      </c>
      <c r="B20" s="232" t="s">
        <v>96</v>
      </c>
      <c r="C20" s="238">
        <f>C21+C22</f>
        <v>55200</v>
      </c>
      <c r="D20" s="238">
        <f>D21+D22</f>
        <v>23000</v>
      </c>
      <c r="E20" s="238">
        <f>E21+E22</f>
        <v>23000</v>
      </c>
    </row>
    <row r="21" spans="1:5" ht="24.75" customHeight="1" x14ac:dyDescent="0.25">
      <c r="A21" s="161" t="s">
        <v>613</v>
      </c>
      <c r="B21" s="233" t="s">
        <v>98</v>
      </c>
      <c r="C21" s="234">
        <v>31600</v>
      </c>
      <c r="D21" s="234">
        <v>1000</v>
      </c>
      <c r="E21" s="234">
        <v>1000</v>
      </c>
    </row>
    <row r="22" spans="1:5" ht="45" x14ac:dyDescent="0.25">
      <c r="A22" s="161" t="s">
        <v>610</v>
      </c>
      <c r="B22" s="233" t="s">
        <v>100</v>
      </c>
      <c r="C22" s="234">
        <v>23600</v>
      </c>
      <c r="D22" s="234">
        <v>22000</v>
      </c>
      <c r="E22" s="234">
        <v>22000</v>
      </c>
    </row>
    <row r="23" spans="1:5" ht="15" x14ac:dyDescent="0.25">
      <c r="A23" s="160" t="s">
        <v>101</v>
      </c>
      <c r="B23" s="232" t="s">
        <v>102</v>
      </c>
      <c r="C23" s="238">
        <f>C24+C25</f>
        <v>294885.67</v>
      </c>
      <c r="D23" s="238">
        <f>D24+D25</f>
        <v>309160</v>
      </c>
      <c r="E23" s="238">
        <f>E24+E25</f>
        <v>326350</v>
      </c>
    </row>
    <row r="24" spans="1:5" ht="15" x14ac:dyDescent="0.25">
      <c r="A24" s="161" t="s">
        <v>103</v>
      </c>
      <c r="B24" s="233" t="s">
        <v>104</v>
      </c>
      <c r="C24" s="234">
        <v>293885.67</v>
      </c>
      <c r="D24" s="234">
        <v>308160</v>
      </c>
      <c r="E24" s="234">
        <v>325350</v>
      </c>
    </row>
    <row r="25" spans="1:5" ht="15" customHeight="1" x14ac:dyDescent="0.25">
      <c r="A25" s="161" t="s">
        <v>312</v>
      </c>
      <c r="B25" s="235" t="s">
        <v>311</v>
      </c>
      <c r="C25" s="234">
        <v>1000</v>
      </c>
      <c r="D25" s="234">
        <v>1000</v>
      </c>
      <c r="E25" s="234">
        <v>1000</v>
      </c>
    </row>
    <row r="26" spans="1:5" ht="18" customHeight="1" x14ac:dyDescent="0.25">
      <c r="A26" s="160" t="s">
        <v>105</v>
      </c>
      <c r="B26" s="232" t="s">
        <v>106</v>
      </c>
      <c r="C26" s="238">
        <f>C28</f>
        <v>75514</v>
      </c>
      <c r="D26" s="238">
        <f>D28+D27</f>
        <v>356031</v>
      </c>
      <c r="E26" s="238">
        <f>E28+E27</f>
        <v>53000</v>
      </c>
    </row>
    <row r="27" spans="1:5" ht="15" x14ac:dyDescent="0.25">
      <c r="A27" s="161" t="s">
        <v>107</v>
      </c>
      <c r="B27" s="235" t="s">
        <v>108</v>
      </c>
      <c r="C27" s="234">
        <v>75514</v>
      </c>
      <c r="D27" s="234">
        <v>10000</v>
      </c>
      <c r="E27" s="234">
        <v>10000</v>
      </c>
    </row>
    <row r="28" spans="1:5" ht="15" x14ac:dyDescent="0.25">
      <c r="A28" s="161" t="s">
        <v>114</v>
      </c>
      <c r="B28" s="235" t="s">
        <v>115</v>
      </c>
      <c r="C28" s="234">
        <v>75514</v>
      </c>
      <c r="D28" s="234">
        <v>346031</v>
      </c>
      <c r="E28" s="234">
        <v>43000</v>
      </c>
    </row>
    <row r="29" spans="1:5" ht="15" x14ac:dyDescent="0.25">
      <c r="A29" s="160" t="s">
        <v>313</v>
      </c>
      <c r="B29" s="237" t="s">
        <v>286</v>
      </c>
      <c r="C29" s="238">
        <f>C31+C30</f>
        <v>34000</v>
      </c>
      <c r="D29" s="238">
        <f>D31+D30</f>
        <v>16000</v>
      </c>
      <c r="E29" s="238">
        <f>E31+E30</f>
        <v>16000</v>
      </c>
    </row>
    <row r="30" spans="1:5" ht="30" x14ac:dyDescent="0.25">
      <c r="A30" s="161" t="s">
        <v>315</v>
      </c>
      <c r="B30" s="235" t="s">
        <v>314</v>
      </c>
      <c r="C30" s="234">
        <v>26000</v>
      </c>
      <c r="D30" s="234">
        <v>5000</v>
      </c>
      <c r="E30" s="234">
        <v>5000</v>
      </c>
    </row>
    <row r="31" spans="1:5" ht="15" x14ac:dyDescent="0.25">
      <c r="A31" s="180" t="s">
        <v>275</v>
      </c>
      <c r="B31" s="239" t="s">
        <v>285</v>
      </c>
      <c r="C31" s="234">
        <v>8000</v>
      </c>
      <c r="D31" s="234">
        <v>11000</v>
      </c>
      <c r="E31" s="234">
        <v>11000</v>
      </c>
    </row>
    <row r="32" spans="1:5" ht="15" x14ac:dyDescent="0.25">
      <c r="A32" s="160" t="s">
        <v>109</v>
      </c>
      <c r="B32" s="232" t="s">
        <v>110</v>
      </c>
      <c r="C32" s="238">
        <f>C33</f>
        <v>636462.13</v>
      </c>
      <c r="D32" s="238">
        <f>D33</f>
        <v>6395783</v>
      </c>
      <c r="E32" s="238">
        <f>E33</f>
        <v>1315004</v>
      </c>
    </row>
    <row r="33" spans="1:5" ht="15" x14ac:dyDescent="0.25">
      <c r="A33" s="161" t="s">
        <v>111</v>
      </c>
      <c r="B33" s="233" t="s">
        <v>112</v>
      </c>
      <c r="C33" s="234">
        <v>636462.13</v>
      </c>
      <c r="D33" s="234">
        <v>6395783</v>
      </c>
      <c r="E33" s="234">
        <v>1315004</v>
      </c>
    </row>
    <row r="34" spans="1:5" ht="15" x14ac:dyDescent="0.25">
      <c r="A34" s="160" t="s">
        <v>316</v>
      </c>
      <c r="B34" s="232">
        <v>1000</v>
      </c>
      <c r="C34" s="238">
        <f>C35</f>
        <v>139200</v>
      </c>
      <c r="D34" s="238">
        <f>D35</f>
        <v>276695</v>
      </c>
      <c r="E34" s="238">
        <f>E35</f>
        <v>276695</v>
      </c>
    </row>
    <row r="35" spans="1:5" ht="15" x14ac:dyDescent="0.25">
      <c r="A35" s="161" t="s">
        <v>218</v>
      </c>
      <c r="B35" s="233">
        <v>1001</v>
      </c>
      <c r="C35" s="234">
        <v>139200</v>
      </c>
      <c r="D35" s="234">
        <v>276695</v>
      </c>
      <c r="E35" s="234">
        <v>276695</v>
      </c>
    </row>
    <row r="36" spans="1:5" ht="15" x14ac:dyDescent="0.25">
      <c r="A36" s="160" t="s">
        <v>611</v>
      </c>
      <c r="B36" s="232">
        <v>1100</v>
      </c>
      <c r="C36" s="238">
        <f>C37</f>
        <v>139200</v>
      </c>
      <c r="D36" s="238">
        <f>D37</f>
        <v>3000</v>
      </c>
      <c r="E36" s="238">
        <f>E37</f>
        <v>3000</v>
      </c>
    </row>
    <row r="37" spans="1:5" ht="15" x14ac:dyDescent="0.25">
      <c r="A37" s="161" t="s">
        <v>411</v>
      </c>
      <c r="B37" s="233">
        <v>1101</v>
      </c>
      <c r="C37" s="234">
        <v>139200</v>
      </c>
      <c r="D37" s="234">
        <v>3000</v>
      </c>
      <c r="E37" s="234">
        <v>3000</v>
      </c>
    </row>
    <row r="38" spans="1:5" ht="15" x14ac:dyDescent="0.25">
      <c r="A38" s="160" t="s">
        <v>113</v>
      </c>
      <c r="B38" s="232"/>
      <c r="C38" s="259">
        <f>C11+C18+C20+C23+C26+C32+C34+C29</f>
        <v>5729385.6699999999</v>
      </c>
      <c r="D38" s="240">
        <f>D11+D18+D20+D23+D26+D32+D34+D29+D36</f>
        <v>11563463.5</v>
      </c>
      <c r="E38" s="240">
        <f>E11+E18+E20+E23+E26+E32+E34+E29+E36</f>
        <v>6268872.5</v>
      </c>
    </row>
    <row r="39" spans="1:5" ht="15" x14ac:dyDescent="0.25">
      <c r="A39" s="260"/>
      <c r="B39" s="261"/>
      <c r="C39" s="262"/>
      <c r="D39" s="262"/>
      <c r="E39" s="262"/>
    </row>
    <row r="40" spans="1:5" ht="15" x14ac:dyDescent="0.25">
      <c r="A40" s="260"/>
      <c r="B40" s="261"/>
      <c r="C40" s="262"/>
      <c r="D40" s="262"/>
      <c r="E40" s="262"/>
    </row>
    <row r="41" spans="1:5" ht="18.75" x14ac:dyDescent="0.3">
      <c r="A41" s="1" t="s">
        <v>603</v>
      </c>
      <c r="E41" s="3" t="s">
        <v>604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152</v>
      </c>
    </row>
    <row r="2" spans="1:4" x14ac:dyDescent="0.25">
      <c r="C2" s="5" t="s">
        <v>25</v>
      </c>
    </row>
    <row r="3" spans="1:4" x14ac:dyDescent="0.25">
      <c r="C3" s="5" t="s">
        <v>212</v>
      </c>
    </row>
    <row r="4" spans="1:4" x14ac:dyDescent="0.25">
      <c r="C4" s="5" t="s">
        <v>231</v>
      </c>
    </row>
    <row r="6" spans="1:4" x14ac:dyDescent="0.25">
      <c r="A6" s="546" t="s">
        <v>81</v>
      </c>
      <c r="B6" s="547"/>
      <c r="C6" s="547"/>
      <c r="D6"/>
    </row>
    <row r="7" spans="1:4" ht="32.25" customHeight="1" x14ac:dyDescent="0.25">
      <c r="A7" s="546" t="s">
        <v>262</v>
      </c>
      <c r="B7" s="546"/>
      <c r="C7" s="546"/>
      <c r="D7"/>
    </row>
    <row r="8" spans="1:4" x14ac:dyDescent="0.25">
      <c r="A8" s="7"/>
    </row>
    <row r="9" spans="1:4" x14ac:dyDescent="0.25">
      <c r="A9" s="8" t="s">
        <v>82</v>
      </c>
      <c r="B9" s="8" t="s">
        <v>82</v>
      </c>
      <c r="C9" s="8"/>
      <c r="D9" s="8" t="s">
        <v>150</v>
      </c>
    </row>
    <row r="10" spans="1:4" x14ac:dyDescent="0.25">
      <c r="A10" s="552" t="s">
        <v>83</v>
      </c>
      <c r="B10" s="552" t="s">
        <v>84</v>
      </c>
      <c r="C10" s="550" t="s">
        <v>3</v>
      </c>
      <c r="D10" s="551"/>
    </row>
    <row r="11" spans="1:4" x14ac:dyDescent="0.25">
      <c r="A11" s="553"/>
      <c r="B11" s="553"/>
      <c r="C11" s="16" t="s">
        <v>209</v>
      </c>
      <c r="D11" s="16" t="s">
        <v>236</v>
      </c>
    </row>
    <row r="12" spans="1:4" x14ac:dyDescent="0.25">
      <c r="A12" s="9" t="s">
        <v>85</v>
      </c>
      <c r="B12" s="10" t="s">
        <v>86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87</v>
      </c>
      <c r="B13" s="13" t="s">
        <v>88</v>
      </c>
      <c r="C13" s="14">
        <v>262000</v>
      </c>
      <c r="D13" s="14">
        <v>263000</v>
      </c>
    </row>
    <row r="14" spans="1:4" ht="47.25" x14ac:dyDescent="0.25">
      <c r="A14" s="12" t="s">
        <v>89</v>
      </c>
      <c r="B14" s="13" t="s">
        <v>90</v>
      </c>
      <c r="C14" s="14">
        <v>1589100</v>
      </c>
      <c r="D14" s="14">
        <v>1636000</v>
      </c>
    </row>
    <row r="15" spans="1:4" ht="47.25" x14ac:dyDescent="0.25">
      <c r="A15" s="12" t="s">
        <v>91</v>
      </c>
      <c r="B15" s="13" t="s">
        <v>92</v>
      </c>
      <c r="C15" s="14">
        <v>9000</v>
      </c>
      <c r="D15" s="14">
        <v>9000</v>
      </c>
    </row>
    <row r="16" spans="1:4" x14ac:dyDescent="0.25">
      <c r="A16" s="49" t="s">
        <v>226</v>
      </c>
      <c r="B16" s="103" t="s">
        <v>227</v>
      </c>
      <c r="C16" s="14">
        <v>95000</v>
      </c>
      <c r="D16" s="14"/>
    </row>
    <row r="17" spans="1:4" x14ac:dyDescent="0.25">
      <c r="A17" s="12" t="s">
        <v>93</v>
      </c>
      <c r="B17" s="13" t="s">
        <v>94</v>
      </c>
      <c r="C17" s="14">
        <v>3000</v>
      </c>
      <c r="D17" s="14">
        <v>3000</v>
      </c>
    </row>
    <row r="18" spans="1:4" x14ac:dyDescent="0.25">
      <c r="A18" s="156" t="s">
        <v>235</v>
      </c>
      <c r="B18" s="103" t="s">
        <v>232</v>
      </c>
      <c r="C18" s="14">
        <v>700</v>
      </c>
      <c r="D18" s="14">
        <v>700</v>
      </c>
    </row>
    <row r="19" spans="1:4" x14ac:dyDescent="0.25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 x14ac:dyDescent="0.25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 x14ac:dyDescent="0.25">
      <c r="A21" s="9" t="s">
        <v>95</v>
      </c>
      <c r="B21" s="10" t="s">
        <v>96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97</v>
      </c>
      <c r="B22" s="13" t="s">
        <v>98</v>
      </c>
      <c r="C22" s="14">
        <v>20800</v>
      </c>
      <c r="D22" s="14">
        <v>20800</v>
      </c>
    </row>
    <row r="23" spans="1:4" x14ac:dyDescent="0.25">
      <c r="A23" s="12" t="s">
        <v>99</v>
      </c>
      <c r="B23" s="13" t="s">
        <v>100</v>
      </c>
      <c r="C23" s="14">
        <v>21000</v>
      </c>
      <c r="D23" s="14">
        <v>48000</v>
      </c>
    </row>
    <row r="24" spans="1:4" x14ac:dyDescent="0.25">
      <c r="A24" s="9" t="s">
        <v>101</v>
      </c>
      <c r="B24" s="10" t="s">
        <v>102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103</v>
      </c>
      <c r="B25" s="13" t="s">
        <v>104</v>
      </c>
      <c r="C25" s="14">
        <v>150800</v>
      </c>
      <c r="D25" s="14">
        <v>125000</v>
      </c>
    </row>
    <row r="26" spans="1:4" x14ac:dyDescent="0.25">
      <c r="A26" s="9" t="s">
        <v>105</v>
      </c>
      <c r="B26" s="10" t="s">
        <v>106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107</v>
      </c>
      <c r="B27" s="13" t="s">
        <v>108</v>
      </c>
      <c r="C27" s="14">
        <v>0</v>
      </c>
      <c r="D27" s="14">
        <v>0</v>
      </c>
    </row>
    <row r="28" spans="1:4" x14ac:dyDescent="0.25">
      <c r="A28" s="12" t="s">
        <v>114</v>
      </c>
      <c r="B28" s="13" t="s">
        <v>115</v>
      </c>
      <c r="C28" s="14">
        <v>45000</v>
      </c>
      <c r="D28" s="14">
        <v>98000</v>
      </c>
    </row>
    <row r="29" spans="1:4" x14ac:dyDescent="0.25">
      <c r="A29" s="9" t="s">
        <v>109</v>
      </c>
      <c r="B29" s="10" t="s">
        <v>110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111</v>
      </c>
      <c r="B30" s="13" t="s">
        <v>112</v>
      </c>
      <c r="C30" s="14">
        <v>208000</v>
      </c>
      <c r="D30" s="14">
        <v>208000</v>
      </c>
    </row>
    <row r="31" spans="1:4" ht="33" customHeight="1" x14ac:dyDescent="0.25">
      <c r="A31" s="12" t="s">
        <v>202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218</v>
      </c>
      <c r="B33" s="13">
        <v>1001</v>
      </c>
      <c r="C33" s="14">
        <v>30000</v>
      </c>
      <c r="D33" s="144">
        <v>30000</v>
      </c>
    </row>
    <row r="34" spans="1:4" x14ac:dyDescent="0.25">
      <c r="A34" s="9" t="s">
        <v>113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1"/>
      <c r="D35" s="132"/>
    </row>
    <row r="37" spans="1:4" ht="18.75" x14ac:dyDescent="0.3">
      <c r="A37" s="1" t="s">
        <v>210</v>
      </c>
      <c r="C37" s="3"/>
      <c r="D37" s="3" t="s">
        <v>215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topLeftCell="A39" zoomScale="60" zoomScaleNormal="60" workbookViewId="0">
      <selection activeCell="L13" sqref="L13"/>
    </sheetView>
  </sheetViews>
  <sheetFormatPr defaultColWidth="9.140625" defaultRowHeight="15.75" x14ac:dyDescent="0.25"/>
  <cols>
    <col min="1" max="1" width="85.42578125" style="216" customWidth="1"/>
    <col min="2" max="2" width="21.7109375" style="216" customWidth="1"/>
    <col min="3" max="3" width="20.42578125" style="216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5"/>
  </cols>
  <sheetData>
    <row r="1" spans="1:9" ht="20.25" x14ac:dyDescent="0.3">
      <c r="A1" s="382"/>
      <c r="B1" s="382"/>
      <c r="C1" s="382"/>
      <c r="D1" s="383" t="s">
        <v>691</v>
      </c>
      <c r="E1" s="383"/>
      <c r="F1" s="18"/>
    </row>
    <row r="2" spans="1:9" ht="21" x14ac:dyDescent="0.35">
      <c r="A2" s="382"/>
      <c r="B2" s="382"/>
      <c r="C2" s="554" t="s">
        <v>747</v>
      </c>
      <c r="D2" s="554"/>
      <c r="E2" s="554"/>
      <c r="F2" s="495"/>
      <c r="G2" s="495"/>
      <c r="H2" s="495"/>
      <c r="I2" s="495"/>
    </row>
    <row r="3" spans="1:9" ht="20.25" x14ac:dyDescent="0.3">
      <c r="A3" s="382" t="s">
        <v>614</v>
      </c>
      <c r="B3" s="382"/>
      <c r="C3" s="382"/>
      <c r="D3" s="384"/>
      <c r="E3" s="382"/>
      <c r="F3" s="5"/>
    </row>
    <row r="4" spans="1:9" ht="20.25" x14ac:dyDescent="0.3">
      <c r="A4" s="557" t="s">
        <v>705</v>
      </c>
      <c r="B4" s="557"/>
      <c r="C4" s="557"/>
      <c r="D4" s="557"/>
      <c r="E4" s="557"/>
      <c r="F4" s="222"/>
    </row>
    <row r="5" spans="1:9" ht="9" customHeight="1" x14ac:dyDescent="0.3">
      <c r="A5" s="382"/>
      <c r="B5" s="382"/>
      <c r="C5" s="382"/>
      <c r="D5" s="383"/>
      <c r="E5" s="383"/>
      <c r="F5" s="18"/>
    </row>
    <row r="6" spans="1:9" ht="87" customHeight="1" x14ac:dyDescent="0.25">
      <c r="A6" s="556" t="s">
        <v>739</v>
      </c>
      <c r="B6" s="556"/>
      <c r="C6" s="556"/>
      <c r="D6" s="556"/>
      <c r="E6" s="556"/>
      <c r="F6" s="556"/>
      <c r="G6" s="556"/>
    </row>
    <row r="7" spans="1:9" ht="22.5" hidden="1" customHeight="1" x14ac:dyDescent="0.25">
      <c r="A7" s="556"/>
      <c r="B7" s="556"/>
      <c r="C7" s="556"/>
      <c r="D7" s="556"/>
      <c r="E7" s="556"/>
      <c r="F7" s="556"/>
      <c r="G7" s="556"/>
    </row>
    <row r="8" spans="1:9" ht="26.25" customHeight="1" x14ac:dyDescent="0.35">
      <c r="A8" s="217"/>
      <c r="E8" s="428" t="s">
        <v>144</v>
      </c>
    </row>
    <row r="9" spans="1:9" ht="16.5" hidden="1" thickBot="1" x14ac:dyDescent="0.3">
      <c r="A9" s="107" t="s">
        <v>82</v>
      </c>
      <c r="B9" s="107" t="s">
        <v>82</v>
      </c>
      <c r="C9" s="107" t="s">
        <v>82</v>
      </c>
      <c r="D9" s="108" t="s">
        <v>82</v>
      </c>
      <c r="E9" s="108"/>
      <c r="F9" s="108"/>
      <c r="G9" s="107" t="s">
        <v>144</v>
      </c>
    </row>
    <row r="10" spans="1:9" ht="35.25" customHeight="1" x14ac:dyDescent="0.25">
      <c r="A10" s="555" t="s">
        <v>83</v>
      </c>
      <c r="B10" s="555" t="s">
        <v>117</v>
      </c>
      <c r="C10" s="555" t="s">
        <v>118</v>
      </c>
      <c r="D10" s="555" t="s">
        <v>84</v>
      </c>
      <c r="E10" s="452" t="s">
        <v>706</v>
      </c>
      <c r="F10" s="446" t="s">
        <v>269</v>
      </c>
      <c r="G10" s="182" t="s">
        <v>276</v>
      </c>
    </row>
    <row r="11" spans="1:9" ht="22.5" hidden="1" x14ac:dyDescent="0.25">
      <c r="A11" s="555"/>
      <c r="B11" s="555"/>
      <c r="C11" s="555"/>
      <c r="D11" s="555"/>
      <c r="E11" s="415"/>
      <c r="F11" s="447">
        <f>F12+F16+F14</f>
        <v>35100</v>
      </c>
      <c r="G11" s="183">
        <f>G12+G16+G14</f>
        <v>35100</v>
      </c>
    </row>
    <row r="12" spans="1:9" ht="31.5" customHeight="1" x14ac:dyDescent="0.35">
      <c r="A12" s="385">
        <v>1</v>
      </c>
      <c r="B12" s="385">
        <v>2</v>
      </c>
      <c r="C12" s="385">
        <v>3</v>
      </c>
      <c r="D12" s="385">
        <v>4</v>
      </c>
      <c r="E12" s="385">
        <v>5</v>
      </c>
      <c r="F12" s="448">
        <f>F13</f>
        <v>25400</v>
      </c>
      <c r="G12" s="184">
        <f>G13</f>
        <v>25400</v>
      </c>
    </row>
    <row r="13" spans="1:9" ht="68.25" x14ac:dyDescent="0.35">
      <c r="A13" s="386" t="s">
        <v>615</v>
      </c>
      <c r="B13" s="385"/>
      <c r="C13" s="385"/>
      <c r="D13" s="385"/>
      <c r="E13" s="387">
        <f>E14+E22</f>
        <v>303031</v>
      </c>
      <c r="F13" s="448">
        <v>25400</v>
      </c>
      <c r="G13" s="184">
        <v>25400</v>
      </c>
    </row>
    <row r="14" spans="1:9" ht="80.25" customHeight="1" x14ac:dyDescent="0.3">
      <c r="A14" s="388" t="s">
        <v>694</v>
      </c>
      <c r="B14" s="396">
        <v>7100000000</v>
      </c>
      <c r="C14" s="389"/>
      <c r="D14" s="389"/>
      <c r="E14" s="390">
        <f>E15</f>
        <v>303031</v>
      </c>
      <c r="F14" s="448">
        <f>F15</f>
        <v>7700</v>
      </c>
      <c r="G14" s="184">
        <f>G15</f>
        <v>7700</v>
      </c>
    </row>
    <row r="15" spans="1:9" ht="56.25" customHeight="1" x14ac:dyDescent="0.3">
      <c r="A15" s="388" t="s">
        <v>588</v>
      </c>
      <c r="B15" s="396">
        <v>7110000000</v>
      </c>
      <c r="C15" s="389"/>
      <c r="D15" s="389"/>
      <c r="E15" s="390">
        <f>E16</f>
        <v>303031</v>
      </c>
      <c r="F15" s="448">
        <v>7700</v>
      </c>
      <c r="G15" s="184">
        <v>7700</v>
      </c>
    </row>
    <row r="16" spans="1:9" ht="71.25" customHeight="1" x14ac:dyDescent="0.3">
      <c r="A16" s="388" t="s">
        <v>318</v>
      </c>
      <c r="B16" s="396">
        <v>7110100000</v>
      </c>
      <c r="C16" s="389"/>
      <c r="D16" s="389"/>
      <c r="E16" s="390">
        <f>E17</f>
        <v>303031</v>
      </c>
      <c r="F16" s="448">
        <v>2000</v>
      </c>
      <c r="G16" s="185">
        <v>2000</v>
      </c>
    </row>
    <row r="17" spans="1:7" ht="57.75" customHeight="1" x14ac:dyDescent="0.3">
      <c r="A17" s="388" t="s">
        <v>319</v>
      </c>
      <c r="B17" s="396" t="s">
        <v>320</v>
      </c>
      <c r="C17" s="389"/>
      <c r="D17" s="389"/>
      <c r="E17" s="390">
        <f>E18</f>
        <v>303031</v>
      </c>
      <c r="F17" s="448">
        <v>2000</v>
      </c>
      <c r="G17" s="185">
        <v>2000</v>
      </c>
    </row>
    <row r="18" spans="1:7" ht="84" customHeight="1" x14ac:dyDescent="0.35">
      <c r="A18" s="391" t="s">
        <v>321</v>
      </c>
      <c r="B18" s="453" t="s">
        <v>320</v>
      </c>
      <c r="C18" s="389"/>
      <c r="D18" s="389"/>
      <c r="E18" s="390">
        <f>SUM(E20:E21:E19)</f>
        <v>303031</v>
      </c>
      <c r="F18" s="449">
        <f>F20</f>
        <v>3000</v>
      </c>
      <c r="G18" s="183">
        <f>G20</f>
        <v>3000</v>
      </c>
    </row>
    <row r="19" spans="1:7" ht="1.5" customHeight="1" x14ac:dyDescent="0.35">
      <c r="A19" s="391" t="s">
        <v>610</v>
      </c>
      <c r="B19" s="453" t="s">
        <v>320</v>
      </c>
      <c r="C19" s="392">
        <v>200</v>
      </c>
      <c r="D19" s="392">
        <v>310</v>
      </c>
      <c r="E19" s="393"/>
      <c r="F19" s="449"/>
      <c r="G19" s="183"/>
    </row>
    <row r="20" spans="1:7" ht="52.5" customHeight="1" x14ac:dyDescent="0.35">
      <c r="A20" s="391" t="s">
        <v>114</v>
      </c>
      <c r="B20" s="453" t="s">
        <v>320</v>
      </c>
      <c r="C20" s="392">
        <v>200</v>
      </c>
      <c r="D20" s="492" t="s">
        <v>115</v>
      </c>
      <c r="E20" s="393">
        <v>303031</v>
      </c>
      <c r="F20" s="406">
        <v>3000</v>
      </c>
      <c r="G20" s="184">
        <v>3000</v>
      </c>
    </row>
    <row r="21" spans="1:7" ht="48" hidden="1" customHeight="1" x14ac:dyDescent="0.35">
      <c r="A21" s="391" t="s">
        <v>111</v>
      </c>
      <c r="B21" s="453" t="s">
        <v>320</v>
      </c>
      <c r="C21" s="392">
        <v>200</v>
      </c>
      <c r="D21" s="492" t="s">
        <v>112</v>
      </c>
      <c r="E21" s="393"/>
      <c r="F21" s="406"/>
      <c r="G21" s="184"/>
    </row>
    <row r="22" spans="1:7" ht="0.75" hidden="1" customHeight="1" x14ac:dyDescent="0.3">
      <c r="A22" s="388"/>
      <c r="B22" s="396"/>
      <c r="C22" s="389"/>
      <c r="D22" s="389"/>
      <c r="E22" s="390"/>
      <c r="F22" s="406">
        <v>3000</v>
      </c>
      <c r="G22" s="184">
        <v>3000</v>
      </c>
    </row>
    <row r="23" spans="1:7" ht="24" hidden="1" customHeight="1" x14ac:dyDescent="0.3">
      <c r="A23" s="388"/>
      <c r="B23" s="396"/>
      <c r="C23" s="389"/>
      <c r="D23" s="389"/>
      <c r="E23" s="390"/>
      <c r="F23" s="447"/>
      <c r="G23" s="187"/>
    </row>
    <row r="24" spans="1:7" ht="22.5" hidden="1" customHeight="1" x14ac:dyDescent="0.3">
      <c r="A24" s="388"/>
      <c r="B24" s="396"/>
      <c r="C24" s="389"/>
      <c r="D24" s="389"/>
      <c r="E24" s="390"/>
      <c r="F24" s="448"/>
      <c r="G24" s="185"/>
    </row>
    <row r="25" spans="1:7" ht="17.25" hidden="1" customHeight="1" x14ac:dyDescent="0.3">
      <c r="A25" s="388"/>
      <c r="B25" s="396"/>
      <c r="C25" s="389"/>
      <c r="D25" s="389"/>
      <c r="E25" s="390"/>
      <c r="F25" s="448"/>
      <c r="G25" s="185"/>
    </row>
    <row r="26" spans="1:7" ht="26.25" hidden="1" customHeight="1" x14ac:dyDescent="0.35">
      <c r="A26" s="391"/>
      <c r="B26" s="453"/>
      <c r="C26" s="395"/>
      <c r="D26" s="394"/>
      <c r="E26" s="393"/>
      <c r="F26" s="449">
        <f>F27+F31+F29</f>
        <v>358140</v>
      </c>
      <c r="G26" s="186">
        <f>G27+G31+G29</f>
        <v>295330</v>
      </c>
    </row>
    <row r="27" spans="1:7" ht="21" hidden="1" customHeight="1" x14ac:dyDescent="0.35">
      <c r="A27" s="391"/>
      <c r="B27" s="453"/>
      <c r="C27" s="395"/>
      <c r="D27" s="394"/>
      <c r="E27" s="393"/>
      <c r="F27" s="406">
        <f>F28</f>
        <v>301640</v>
      </c>
      <c r="G27" s="184">
        <f>G28</f>
        <v>240830</v>
      </c>
    </row>
    <row r="28" spans="1:7" ht="43.5" hidden="1" customHeight="1" x14ac:dyDescent="0.35">
      <c r="A28" s="391"/>
      <c r="B28" s="453"/>
      <c r="C28" s="395"/>
      <c r="D28" s="394"/>
      <c r="E28" s="393"/>
      <c r="F28" s="406">
        <v>301640</v>
      </c>
      <c r="G28" s="184">
        <v>240830</v>
      </c>
    </row>
    <row r="29" spans="1:7" ht="24" hidden="1" customHeight="1" x14ac:dyDescent="0.35">
      <c r="A29" s="391"/>
      <c r="B29" s="453"/>
      <c r="C29" s="395"/>
      <c r="D29" s="394"/>
      <c r="E29" s="393"/>
      <c r="F29" s="406">
        <f>F30</f>
        <v>54500</v>
      </c>
      <c r="G29" s="184">
        <f>G30</f>
        <v>52500</v>
      </c>
    </row>
    <row r="30" spans="1:7" ht="39.6" customHeight="1" x14ac:dyDescent="0.3">
      <c r="A30" s="396" t="s">
        <v>326</v>
      </c>
      <c r="B30" s="400" t="s">
        <v>327</v>
      </c>
      <c r="C30" s="400"/>
      <c r="D30" s="400"/>
      <c r="E30" s="390">
        <f>E31+E55+E84+E120+E125+E163</f>
        <v>8160755</v>
      </c>
      <c r="F30" s="406">
        <v>54500</v>
      </c>
      <c r="G30" s="184">
        <v>52500</v>
      </c>
    </row>
    <row r="31" spans="1:7" ht="45" x14ac:dyDescent="0.25">
      <c r="A31" s="415" t="s">
        <v>328</v>
      </c>
      <c r="B31" s="444" t="s">
        <v>329</v>
      </c>
      <c r="C31" s="444"/>
      <c r="D31" s="444"/>
      <c r="E31" s="445">
        <f>E32+E35+E38+E43+E47+E51</f>
        <v>5915506</v>
      </c>
      <c r="F31" s="406">
        <v>2000</v>
      </c>
      <c r="G31" s="184">
        <v>2000</v>
      </c>
    </row>
    <row r="32" spans="1:7" ht="23.25" x14ac:dyDescent="0.25">
      <c r="A32" s="397" t="s">
        <v>330</v>
      </c>
      <c r="B32" s="398" t="s">
        <v>331</v>
      </c>
      <c r="C32" s="398"/>
      <c r="D32" s="398"/>
      <c r="E32" s="399">
        <f>E33</f>
        <v>1032291</v>
      </c>
      <c r="F32" s="449" t="e">
        <f>F34+F36+F40+#REF!+#REF!+F37</f>
        <v>#REF!</v>
      </c>
      <c r="G32" s="186" t="e">
        <f>G34+G36+G40+#REF!+#REF!+G37</f>
        <v>#REF!</v>
      </c>
    </row>
    <row r="33" spans="1:7" ht="124.5" customHeight="1" x14ac:dyDescent="0.25">
      <c r="A33" s="397" t="s">
        <v>323</v>
      </c>
      <c r="B33" s="398" t="s">
        <v>331</v>
      </c>
      <c r="C33" s="398" t="s">
        <v>324</v>
      </c>
      <c r="D33" s="398"/>
      <c r="E33" s="399">
        <f>E34</f>
        <v>1032291</v>
      </c>
      <c r="F33" s="406">
        <f>F34</f>
        <v>813100</v>
      </c>
      <c r="G33" s="184">
        <f>G34</f>
        <v>814100</v>
      </c>
    </row>
    <row r="34" spans="1:7" ht="23.25" x14ac:dyDescent="0.25">
      <c r="A34" s="397" t="s">
        <v>122</v>
      </c>
      <c r="B34" s="398" t="s">
        <v>331</v>
      </c>
      <c r="C34" s="398" t="s">
        <v>324</v>
      </c>
      <c r="D34" s="398" t="s">
        <v>88</v>
      </c>
      <c r="E34" s="399">
        <v>1032291</v>
      </c>
      <c r="F34" s="406">
        <v>813100</v>
      </c>
      <c r="G34" s="184">
        <v>814100</v>
      </c>
    </row>
    <row r="35" spans="1:7" ht="35.25" customHeight="1" x14ac:dyDescent="0.25">
      <c r="A35" s="397" t="s">
        <v>330</v>
      </c>
      <c r="B35" s="398" t="s">
        <v>332</v>
      </c>
      <c r="C35" s="398"/>
      <c r="D35" s="398"/>
      <c r="E35" s="399">
        <f>E36</f>
        <v>3662920</v>
      </c>
      <c r="F35" s="406">
        <v>3000</v>
      </c>
      <c r="G35" s="184">
        <v>3000</v>
      </c>
    </row>
    <row r="36" spans="1:7" ht="116.25" x14ac:dyDescent="0.25">
      <c r="A36" s="397" t="s">
        <v>323</v>
      </c>
      <c r="B36" s="398" t="s">
        <v>332</v>
      </c>
      <c r="C36" s="398" t="s">
        <v>324</v>
      </c>
      <c r="D36" s="398"/>
      <c r="E36" s="399">
        <f>E37</f>
        <v>3662920</v>
      </c>
      <c r="F36" s="406">
        <v>3000</v>
      </c>
      <c r="G36" s="184">
        <v>3000</v>
      </c>
    </row>
    <row r="37" spans="1:7" ht="53.45" customHeight="1" x14ac:dyDescent="0.25">
      <c r="A37" s="397" t="s">
        <v>333</v>
      </c>
      <c r="B37" s="398" t="s">
        <v>332</v>
      </c>
      <c r="C37" s="398" t="s">
        <v>324</v>
      </c>
      <c r="D37" s="398" t="s">
        <v>90</v>
      </c>
      <c r="E37" s="399">
        <v>3662920</v>
      </c>
      <c r="F37" s="406">
        <f>F38</f>
        <v>264700</v>
      </c>
      <c r="G37" s="184">
        <f>G38</f>
        <v>265700</v>
      </c>
    </row>
    <row r="38" spans="1:7" ht="23.25" x14ac:dyDescent="0.25">
      <c r="A38" s="397" t="s">
        <v>334</v>
      </c>
      <c r="B38" s="398" t="s">
        <v>335</v>
      </c>
      <c r="C38" s="398"/>
      <c r="D38" s="398"/>
      <c r="E38" s="399">
        <f>E39+E41</f>
        <v>878600</v>
      </c>
      <c r="F38" s="406">
        <v>264700</v>
      </c>
      <c r="G38" s="184">
        <v>265700</v>
      </c>
    </row>
    <row r="39" spans="1:7" ht="46.5" x14ac:dyDescent="0.25">
      <c r="A39" s="391" t="s">
        <v>321</v>
      </c>
      <c r="B39" s="398" t="s">
        <v>335</v>
      </c>
      <c r="C39" s="398" t="s">
        <v>325</v>
      </c>
      <c r="D39" s="398"/>
      <c r="E39" s="399">
        <f>E40</f>
        <v>865600</v>
      </c>
      <c r="F39" s="406">
        <f>F40</f>
        <v>135400</v>
      </c>
      <c r="G39" s="184">
        <f>G40</f>
        <v>134600</v>
      </c>
    </row>
    <row r="40" spans="1:7" ht="23.25" x14ac:dyDescent="0.25">
      <c r="A40" s="397" t="s">
        <v>333</v>
      </c>
      <c r="B40" s="398" t="s">
        <v>335</v>
      </c>
      <c r="C40" s="398" t="s">
        <v>325</v>
      </c>
      <c r="D40" s="398" t="s">
        <v>90</v>
      </c>
      <c r="E40" s="399">
        <v>865600</v>
      </c>
      <c r="F40" s="406">
        <v>135400</v>
      </c>
      <c r="G40" s="184">
        <v>134600</v>
      </c>
    </row>
    <row r="41" spans="1:7" ht="23.25" x14ac:dyDescent="0.25">
      <c r="A41" s="454" t="s">
        <v>337</v>
      </c>
      <c r="B41" s="398" t="s">
        <v>433</v>
      </c>
      <c r="C41" s="398" t="s">
        <v>338</v>
      </c>
      <c r="D41" s="398"/>
      <c r="E41" s="399">
        <f>E42</f>
        <v>13000</v>
      </c>
      <c r="F41" s="406">
        <f>F42</f>
        <v>1000</v>
      </c>
      <c r="G41" s="184">
        <f>G42</f>
        <v>1000</v>
      </c>
    </row>
    <row r="42" spans="1:7" ht="23.25" x14ac:dyDescent="0.25">
      <c r="A42" s="397" t="s">
        <v>333</v>
      </c>
      <c r="B42" s="398" t="s">
        <v>433</v>
      </c>
      <c r="C42" s="398" t="s">
        <v>338</v>
      </c>
      <c r="D42" s="398" t="s">
        <v>90</v>
      </c>
      <c r="E42" s="399">
        <v>13000</v>
      </c>
      <c r="F42" s="406">
        <v>1000</v>
      </c>
      <c r="G42" s="184">
        <v>1000</v>
      </c>
    </row>
    <row r="43" spans="1:7" ht="71.25" customHeight="1" x14ac:dyDescent="0.3">
      <c r="A43" s="407" t="s">
        <v>452</v>
      </c>
      <c r="B43" s="444" t="s">
        <v>453</v>
      </c>
      <c r="C43" s="444"/>
      <c r="D43" s="444"/>
      <c r="E43" s="445">
        <f>E44</f>
        <v>60000</v>
      </c>
      <c r="F43" s="406">
        <v>1000</v>
      </c>
      <c r="G43" s="184">
        <v>1000</v>
      </c>
    </row>
    <row r="44" spans="1:7" ht="90" x14ac:dyDescent="0.25">
      <c r="A44" s="388" t="s">
        <v>618</v>
      </c>
      <c r="B44" s="444" t="s">
        <v>454</v>
      </c>
      <c r="C44" s="444"/>
      <c r="D44" s="444"/>
      <c r="E44" s="445">
        <f>E45</f>
        <v>60000</v>
      </c>
      <c r="F44" s="406">
        <f>F45</f>
        <v>1000</v>
      </c>
      <c r="G44" s="184">
        <f>G45</f>
        <v>1000</v>
      </c>
    </row>
    <row r="45" spans="1:7" ht="46.5" x14ac:dyDescent="0.25">
      <c r="A45" s="391" t="s">
        <v>321</v>
      </c>
      <c r="B45" s="444" t="s">
        <v>454</v>
      </c>
      <c r="C45" s="398" t="s">
        <v>325</v>
      </c>
      <c r="D45" s="398"/>
      <c r="E45" s="399">
        <f>E46</f>
        <v>60000</v>
      </c>
      <c r="F45" s="406">
        <v>1000</v>
      </c>
      <c r="G45" s="184">
        <v>1000</v>
      </c>
    </row>
    <row r="46" spans="1:7" s="168" customFormat="1" ht="23.25" x14ac:dyDescent="0.25">
      <c r="A46" s="397" t="s">
        <v>235</v>
      </c>
      <c r="B46" s="444" t="s">
        <v>454</v>
      </c>
      <c r="C46" s="398" t="s">
        <v>325</v>
      </c>
      <c r="D46" s="398" t="s">
        <v>232</v>
      </c>
      <c r="E46" s="399">
        <v>60000</v>
      </c>
      <c r="F46" s="449">
        <v>90700</v>
      </c>
      <c r="G46" s="183">
        <v>90700</v>
      </c>
    </row>
    <row r="47" spans="1:7" ht="33.75" customHeight="1" x14ac:dyDescent="0.3">
      <c r="A47" s="407" t="s">
        <v>455</v>
      </c>
      <c r="B47" s="444" t="s">
        <v>457</v>
      </c>
      <c r="C47" s="444"/>
      <c r="D47" s="444"/>
      <c r="E47" s="445">
        <f>E48</f>
        <v>276695</v>
      </c>
      <c r="F47" s="406">
        <v>1000</v>
      </c>
      <c r="G47" s="184">
        <v>1000</v>
      </c>
    </row>
    <row r="48" spans="1:7" ht="67.5" x14ac:dyDescent="0.25">
      <c r="A48" s="409" t="s">
        <v>456</v>
      </c>
      <c r="B48" s="444" t="s">
        <v>458</v>
      </c>
      <c r="C48" s="444"/>
      <c r="D48" s="444"/>
      <c r="E48" s="445">
        <f>E49</f>
        <v>276695</v>
      </c>
      <c r="F48" s="406">
        <f>F49</f>
        <v>1000</v>
      </c>
      <c r="G48" s="184">
        <f>G49</f>
        <v>1000</v>
      </c>
    </row>
    <row r="49" spans="1:7" ht="46.5" x14ac:dyDescent="0.25">
      <c r="A49" s="391" t="s">
        <v>321</v>
      </c>
      <c r="B49" s="444" t="s">
        <v>458</v>
      </c>
      <c r="C49" s="398" t="s">
        <v>459</v>
      </c>
      <c r="D49" s="398"/>
      <c r="E49" s="399">
        <f>E50</f>
        <v>276695</v>
      </c>
      <c r="F49" s="406">
        <v>1000</v>
      </c>
      <c r="G49" s="184">
        <v>1000</v>
      </c>
    </row>
    <row r="50" spans="1:7" s="168" customFormat="1" ht="23.25" x14ac:dyDescent="0.25">
      <c r="A50" s="397" t="s">
        <v>218</v>
      </c>
      <c r="B50" s="444" t="s">
        <v>458</v>
      </c>
      <c r="C50" s="398" t="s">
        <v>459</v>
      </c>
      <c r="D50" s="398" t="s">
        <v>221</v>
      </c>
      <c r="E50" s="399">
        <v>276695</v>
      </c>
      <c r="F50" s="449">
        <v>90700</v>
      </c>
      <c r="G50" s="183">
        <v>90700</v>
      </c>
    </row>
    <row r="51" spans="1:7" ht="36" customHeight="1" x14ac:dyDescent="0.25">
      <c r="A51" s="410" t="s">
        <v>460</v>
      </c>
      <c r="B51" s="444" t="s">
        <v>461</v>
      </c>
      <c r="C51" s="444"/>
      <c r="D51" s="444"/>
      <c r="E51" s="445">
        <f>E52</f>
        <v>5000</v>
      </c>
      <c r="F51" s="406">
        <v>1000</v>
      </c>
      <c r="G51" s="184">
        <v>1000</v>
      </c>
    </row>
    <row r="52" spans="1:7" ht="90" x14ac:dyDescent="0.25">
      <c r="A52" s="388" t="s">
        <v>618</v>
      </c>
      <c r="B52" s="444" t="s">
        <v>462</v>
      </c>
      <c r="C52" s="444"/>
      <c r="D52" s="444"/>
      <c r="E52" s="445">
        <f>E53</f>
        <v>5000</v>
      </c>
      <c r="F52" s="406">
        <f>F53</f>
        <v>1000</v>
      </c>
      <c r="G52" s="184">
        <f>G53</f>
        <v>1000</v>
      </c>
    </row>
    <row r="53" spans="1:7" ht="46.5" x14ac:dyDescent="0.25">
      <c r="A53" s="391" t="s">
        <v>321</v>
      </c>
      <c r="B53" s="444" t="s">
        <v>462</v>
      </c>
      <c r="C53" s="398" t="s">
        <v>325</v>
      </c>
      <c r="D53" s="398"/>
      <c r="E53" s="399">
        <f>E54</f>
        <v>5000</v>
      </c>
      <c r="F53" s="406">
        <v>1000</v>
      </c>
      <c r="G53" s="184">
        <v>1000</v>
      </c>
    </row>
    <row r="54" spans="1:7" s="168" customFormat="1" ht="46.5" x14ac:dyDescent="0.25">
      <c r="A54" s="411" t="s">
        <v>315</v>
      </c>
      <c r="B54" s="444" t="s">
        <v>462</v>
      </c>
      <c r="C54" s="398" t="s">
        <v>325</v>
      </c>
      <c r="D54" s="398" t="s">
        <v>314</v>
      </c>
      <c r="E54" s="399">
        <v>5000</v>
      </c>
      <c r="F54" s="449">
        <v>90700</v>
      </c>
      <c r="G54" s="183">
        <v>90700</v>
      </c>
    </row>
    <row r="55" spans="1:7" ht="45" x14ac:dyDescent="0.25">
      <c r="A55" s="455" t="s">
        <v>339</v>
      </c>
      <c r="B55" s="444" t="s">
        <v>340</v>
      </c>
      <c r="C55" s="444"/>
      <c r="D55" s="444"/>
      <c r="E55" s="445">
        <f>E62+E72+E76+E68</f>
        <v>33100</v>
      </c>
      <c r="F55" s="406" t="e">
        <f>#REF!</f>
        <v>#REF!</v>
      </c>
      <c r="G55" s="184" t="e">
        <f>#REF!</f>
        <v>#REF!</v>
      </c>
    </row>
    <row r="56" spans="1:7" s="168" customFormat="1" ht="25.5" hidden="1" customHeight="1" x14ac:dyDescent="0.25">
      <c r="A56" s="456" t="s">
        <v>345</v>
      </c>
      <c r="B56" s="444" t="s">
        <v>346</v>
      </c>
      <c r="C56" s="444"/>
      <c r="D56" s="444"/>
      <c r="E56" s="445">
        <f>E57+E60+E77</f>
        <v>20000</v>
      </c>
      <c r="F56" s="449">
        <v>0</v>
      </c>
      <c r="G56" s="183">
        <v>0</v>
      </c>
    </row>
    <row r="57" spans="1:7" ht="45" hidden="1" x14ac:dyDescent="0.25">
      <c r="A57" s="415" t="s">
        <v>347</v>
      </c>
      <c r="B57" s="444" t="s">
        <v>348</v>
      </c>
      <c r="C57" s="444"/>
      <c r="D57" s="444"/>
      <c r="E57" s="445">
        <f>E58</f>
        <v>0</v>
      </c>
      <c r="F57" s="449">
        <f>F58+F76+F77+F61</f>
        <v>166000</v>
      </c>
      <c r="G57" s="186">
        <f>G58+G76+G77+G61</f>
        <v>172450</v>
      </c>
    </row>
    <row r="58" spans="1:7" ht="116.25" hidden="1" x14ac:dyDescent="0.25">
      <c r="A58" s="391" t="s">
        <v>323</v>
      </c>
      <c r="B58" s="398" t="s">
        <v>348</v>
      </c>
      <c r="C58" s="398" t="s">
        <v>324</v>
      </c>
      <c r="D58" s="398"/>
      <c r="E58" s="399">
        <f>E59</f>
        <v>0</v>
      </c>
      <c r="F58" s="406">
        <f>F59</f>
        <v>120000</v>
      </c>
      <c r="G58" s="184">
        <f>G59</f>
        <v>128000</v>
      </c>
    </row>
    <row r="59" spans="1:7" ht="23.25" hidden="1" x14ac:dyDescent="0.25">
      <c r="A59" s="397" t="s">
        <v>99</v>
      </c>
      <c r="B59" s="398" t="s">
        <v>348</v>
      </c>
      <c r="C59" s="398" t="s">
        <v>324</v>
      </c>
      <c r="D59" s="398" t="s">
        <v>349</v>
      </c>
      <c r="E59" s="399"/>
      <c r="F59" s="406">
        <v>120000</v>
      </c>
      <c r="G59" s="184">
        <v>128000</v>
      </c>
    </row>
    <row r="60" spans="1:7" ht="45" hidden="1" x14ac:dyDescent="0.25">
      <c r="A60" s="415" t="s">
        <v>350</v>
      </c>
      <c r="B60" s="444" t="s">
        <v>351</v>
      </c>
      <c r="C60" s="444"/>
      <c r="D60" s="444"/>
      <c r="E60" s="445">
        <f>E61</f>
        <v>10000</v>
      </c>
      <c r="F60" s="406">
        <f>F61</f>
        <v>36000</v>
      </c>
      <c r="G60" s="184">
        <f>G61</f>
        <v>36450</v>
      </c>
    </row>
    <row r="61" spans="1:7" ht="46.5" hidden="1" x14ac:dyDescent="0.25">
      <c r="A61" s="454" t="s">
        <v>336</v>
      </c>
      <c r="B61" s="398" t="s">
        <v>351</v>
      </c>
      <c r="C61" s="398" t="s">
        <v>325</v>
      </c>
      <c r="D61" s="398"/>
      <c r="E61" s="399">
        <f>E76</f>
        <v>10000</v>
      </c>
      <c r="F61" s="406">
        <v>36000</v>
      </c>
      <c r="G61" s="184">
        <v>36450</v>
      </c>
    </row>
    <row r="62" spans="1:7" ht="71.25" customHeight="1" x14ac:dyDescent="0.25">
      <c r="A62" s="455" t="s">
        <v>435</v>
      </c>
      <c r="B62" s="444" t="s">
        <v>434</v>
      </c>
      <c r="C62" s="444"/>
      <c r="D62" s="444"/>
      <c r="E62" s="445">
        <f>E63+E66</f>
        <v>21100</v>
      </c>
      <c r="F62" s="406">
        <v>1000</v>
      </c>
      <c r="G62" s="184">
        <v>1000</v>
      </c>
    </row>
    <row r="63" spans="1:7" ht="90" x14ac:dyDescent="0.25">
      <c r="A63" s="388" t="s">
        <v>618</v>
      </c>
      <c r="B63" s="444" t="s">
        <v>436</v>
      </c>
      <c r="C63" s="444"/>
      <c r="D63" s="444"/>
      <c r="E63" s="445">
        <f>E64</f>
        <v>21100</v>
      </c>
      <c r="F63" s="406">
        <f>F64</f>
        <v>1000</v>
      </c>
      <c r="G63" s="184">
        <f>G64</f>
        <v>1000</v>
      </c>
    </row>
    <row r="64" spans="1:7" ht="46.5" x14ac:dyDescent="0.25">
      <c r="A64" s="391" t="s">
        <v>321</v>
      </c>
      <c r="B64" s="398" t="s">
        <v>436</v>
      </c>
      <c r="C64" s="398" t="s">
        <v>325</v>
      </c>
      <c r="D64" s="398"/>
      <c r="E64" s="399">
        <f>E65</f>
        <v>21100</v>
      </c>
      <c r="F64" s="406">
        <v>1000</v>
      </c>
      <c r="G64" s="184">
        <v>1000</v>
      </c>
    </row>
    <row r="65" spans="1:7" s="168" customFormat="1" ht="69.75" x14ac:dyDescent="0.25">
      <c r="A65" s="397" t="s">
        <v>619</v>
      </c>
      <c r="B65" s="398" t="s">
        <v>436</v>
      </c>
      <c r="C65" s="398" t="s">
        <v>325</v>
      </c>
      <c r="D65" s="398" t="s">
        <v>100</v>
      </c>
      <c r="E65" s="399">
        <v>21100</v>
      </c>
      <c r="F65" s="449">
        <v>90700</v>
      </c>
      <c r="G65" s="183">
        <v>90700</v>
      </c>
    </row>
    <row r="66" spans="1:7" ht="23.25" x14ac:dyDescent="0.25">
      <c r="A66" s="454" t="s">
        <v>337</v>
      </c>
      <c r="B66" s="398" t="s">
        <v>436</v>
      </c>
      <c r="C66" s="398" t="s">
        <v>338</v>
      </c>
      <c r="D66" s="398"/>
      <c r="E66" s="399">
        <f>E67</f>
        <v>0</v>
      </c>
      <c r="F66" s="406">
        <f>F67</f>
        <v>1000</v>
      </c>
      <c r="G66" s="184">
        <f>G67</f>
        <v>1000</v>
      </c>
    </row>
    <row r="67" spans="1:7" ht="77.25" customHeight="1" x14ac:dyDescent="0.25">
      <c r="A67" s="397" t="s">
        <v>619</v>
      </c>
      <c r="B67" s="398" t="s">
        <v>436</v>
      </c>
      <c r="C67" s="398" t="s">
        <v>338</v>
      </c>
      <c r="D67" s="398" t="s">
        <v>100</v>
      </c>
      <c r="E67" s="399">
        <v>0</v>
      </c>
      <c r="F67" s="406">
        <v>1000</v>
      </c>
      <c r="G67" s="184">
        <v>1000</v>
      </c>
    </row>
    <row r="68" spans="1:7" ht="45" x14ac:dyDescent="0.25">
      <c r="A68" s="455" t="s">
        <v>341</v>
      </c>
      <c r="B68" s="444" t="s">
        <v>342</v>
      </c>
      <c r="C68" s="444"/>
      <c r="D68" s="444"/>
      <c r="E68" s="445">
        <f>E69</f>
        <v>1000</v>
      </c>
      <c r="F68" s="406">
        <v>1000</v>
      </c>
      <c r="G68" s="184">
        <v>1000</v>
      </c>
    </row>
    <row r="69" spans="1:7" ht="90" x14ac:dyDescent="0.25">
      <c r="A69" s="388" t="s">
        <v>618</v>
      </c>
      <c r="B69" s="444" t="s">
        <v>344</v>
      </c>
      <c r="C69" s="444"/>
      <c r="D69" s="444"/>
      <c r="E69" s="445">
        <f>E70</f>
        <v>1000</v>
      </c>
      <c r="F69" s="406">
        <f>F70</f>
        <v>1000</v>
      </c>
      <c r="G69" s="184">
        <f>G70</f>
        <v>1000</v>
      </c>
    </row>
    <row r="70" spans="1:7" ht="46.5" x14ac:dyDescent="0.25">
      <c r="A70" s="391" t="s">
        <v>321</v>
      </c>
      <c r="B70" s="398" t="s">
        <v>344</v>
      </c>
      <c r="C70" s="398" t="s">
        <v>325</v>
      </c>
      <c r="D70" s="398"/>
      <c r="E70" s="399">
        <f>E71</f>
        <v>1000</v>
      </c>
      <c r="F70" s="406">
        <v>1000</v>
      </c>
      <c r="G70" s="184">
        <v>1000</v>
      </c>
    </row>
    <row r="71" spans="1:7" s="168" customFormat="1" ht="23.25" x14ac:dyDescent="0.25">
      <c r="A71" s="397" t="s">
        <v>613</v>
      </c>
      <c r="B71" s="398" t="s">
        <v>344</v>
      </c>
      <c r="C71" s="398" t="s">
        <v>325</v>
      </c>
      <c r="D71" s="398" t="s">
        <v>98</v>
      </c>
      <c r="E71" s="399">
        <v>1000</v>
      </c>
      <c r="F71" s="449">
        <v>90700</v>
      </c>
      <c r="G71" s="183">
        <v>90700</v>
      </c>
    </row>
    <row r="72" spans="1:7" ht="45" x14ac:dyDescent="0.25">
      <c r="A72" s="455" t="s">
        <v>439</v>
      </c>
      <c r="B72" s="444" t="s">
        <v>437</v>
      </c>
      <c r="C72" s="444"/>
      <c r="D72" s="444"/>
      <c r="E72" s="445">
        <f>E73</f>
        <v>1000</v>
      </c>
      <c r="F72" s="406">
        <v>1000</v>
      </c>
      <c r="G72" s="184">
        <v>1000</v>
      </c>
    </row>
    <row r="73" spans="1:7" ht="90" x14ac:dyDescent="0.25">
      <c r="A73" s="388" t="s">
        <v>618</v>
      </c>
      <c r="B73" s="444" t="s">
        <v>438</v>
      </c>
      <c r="C73" s="444"/>
      <c r="D73" s="444"/>
      <c r="E73" s="445">
        <f>E74</f>
        <v>1000</v>
      </c>
      <c r="F73" s="406">
        <f>F74</f>
        <v>1000</v>
      </c>
      <c r="G73" s="184">
        <f>G74</f>
        <v>1000</v>
      </c>
    </row>
    <row r="74" spans="1:7" ht="46.5" x14ac:dyDescent="0.25">
      <c r="A74" s="391" t="s">
        <v>321</v>
      </c>
      <c r="B74" s="398" t="s">
        <v>438</v>
      </c>
      <c r="C74" s="398" t="s">
        <v>325</v>
      </c>
      <c r="D74" s="398"/>
      <c r="E74" s="399">
        <f>E75</f>
        <v>1000</v>
      </c>
      <c r="F74" s="406">
        <v>1000</v>
      </c>
      <c r="G74" s="184">
        <v>1000</v>
      </c>
    </row>
    <row r="75" spans="1:7" s="168" customFormat="1" ht="23.25" x14ac:dyDescent="0.25">
      <c r="A75" s="397" t="s">
        <v>363</v>
      </c>
      <c r="B75" s="398" t="s">
        <v>438</v>
      </c>
      <c r="C75" s="398" t="s">
        <v>325</v>
      </c>
      <c r="D75" s="398" t="s">
        <v>104</v>
      </c>
      <c r="E75" s="399">
        <v>1000</v>
      </c>
      <c r="F75" s="449">
        <v>90700</v>
      </c>
      <c r="G75" s="183">
        <v>90700</v>
      </c>
    </row>
    <row r="76" spans="1:7" ht="48.75" customHeight="1" x14ac:dyDescent="0.25">
      <c r="A76" s="415" t="s">
        <v>440</v>
      </c>
      <c r="B76" s="444" t="s">
        <v>346</v>
      </c>
      <c r="C76" s="398"/>
      <c r="D76" s="398"/>
      <c r="E76" s="445">
        <f>E77</f>
        <v>10000</v>
      </c>
      <c r="F76" s="406">
        <v>1000</v>
      </c>
      <c r="G76" s="184">
        <v>1000</v>
      </c>
    </row>
    <row r="77" spans="1:7" ht="90" x14ac:dyDescent="0.25">
      <c r="A77" s="388" t="s">
        <v>618</v>
      </c>
      <c r="B77" s="444" t="s">
        <v>352</v>
      </c>
      <c r="C77" s="444"/>
      <c r="D77" s="444"/>
      <c r="E77" s="445">
        <f>E78</f>
        <v>10000</v>
      </c>
      <c r="F77" s="406">
        <v>9000</v>
      </c>
      <c r="G77" s="184">
        <f>G78</f>
        <v>7000</v>
      </c>
    </row>
    <row r="78" spans="1:7" ht="46.5" x14ac:dyDescent="0.25">
      <c r="A78" s="391" t="s">
        <v>321</v>
      </c>
      <c r="B78" s="398" t="s">
        <v>352</v>
      </c>
      <c r="C78" s="398" t="s">
        <v>325</v>
      </c>
      <c r="D78" s="398"/>
      <c r="E78" s="399">
        <f>E79</f>
        <v>10000</v>
      </c>
      <c r="F78" s="406">
        <v>9000</v>
      </c>
      <c r="G78" s="184">
        <v>7000</v>
      </c>
    </row>
    <row r="79" spans="1:7" ht="81.75" customHeight="1" x14ac:dyDescent="0.25">
      <c r="A79" s="397" t="s">
        <v>619</v>
      </c>
      <c r="B79" s="398" t="s">
        <v>352</v>
      </c>
      <c r="C79" s="398" t="s">
        <v>325</v>
      </c>
      <c r="D79" s="398" t="s">
        <v>100</v>
      </c>
      <c r="E79" s="399">
        <v>10000</v>
      </c>
      <c r="F79" s="406">
        <f>F80</f>
        <v>1000</v>
      </c>
      <c r="G79" s="184">
        <f>G80</f>
        <v>1000</v>
      </c>
    </row>
    <row r="80" spans="1:7" ht="45" hidden="1" x14ac:dyDescent="0.25">
      <c r="A80" s="456" t="s">
        <v>353</v>
      </c>
      <c r="B80" s="444" t="s">
        <v>354</v>
      </c>
      <c r="C80" s="444"/>
      <c r="D80" s="444"/>
      <c r="E80" s="445">
        <f>E82</f>
        <v>0</v>
      </c>
      <c r="F80" s="406">
        <v>1000</v>
      </c>
      <c r="G80" s="184">
        <v>1000</v>
      </c>
    </row>
    <row r="81" spans="1:7" ht="90" hidden="1" x14ac:dyDescent="0.25">
      <c r="A81" s="388" t="s">
        <v>343</v>
      </c>
      <c r="B81" s="444" t="s">
        <v>355</v>
      </c>
      <c r="C81" s="444"/>
      <c r="D81" s="444"/>
      <c r="E81" s="445">
        <f>E82</f>
        <v>0</v>
      </c>
      <c r="F81" s="406"/>
      <c r="G81" s="184"/>
    </row>
    <row r="82" spans="1:7" ht="46.5" hidden="1" x14ac:dyDescent="0.25">
      <c r="A82" s="454" t="s">
        <v>336</v>
      </c>
      <c r="B82" s="398" t="s">
        <v>355</v>
      </c>
      <c r="C82" s="398" t="s">
        <v>325</v>
      </c>
      <c r="D82" s="398"/>
      <c r="E82" s="399">
        <f>E83</f>
        <v>0</v>
      </c>
      <c r="F82" s="406"/>
      <c r="G82" s="184"/>
    </row>
    <row r="83" spans="1:7" ht="46.5" hidden="1" x14ac:dyDescent="0.25">
      <c r="A83" s="397" t="s">
        <v>356</v>
      </c>
      <c r="B83" s="398" t="s">
        <v>355</v>
      </c>
      <c r="C83" s="398" t="s">
        <v>325</v>
      </c>
      <c r="D83" s="398" t="s">
        <v>357</v>
      </c>
      <c r="E83" s="399"/>
      <c r="F83" s="406"/>
      <c r="G83" s="184"/>
    </row>
    <row r="84" spans="1:7" ht="45" x14ac:dyDescent="0.25">
      <c r="A84" s="456" t="s">
        <v>358</v>
      </c>
      <c r="B84" s="444" t="s">
        <v>359</v>
      </c>
      <c r="C84" s="444"/>
      <c r="D84" s="444"/>
      <c r="E84" s="445">
        <f>E85+E116</f>
        <v>276200</v>
      </c>
      <c r="F84" s="406"/>
      <c r="G84" s="184"/>
    </row>
    <row r="85" spans="1:7" ht="45" x14ac:dyDescent="0.25">
      <c r="A85" s="456" t="s">
        <v>360</v>
      </c>
      <c r="B85" s="444" t="s">
        <v>361</v>
      </c>
      <c r="C85" s="444"/>
      <c r="D85" s="444"/>
      <c r="E85" s="445">
        <f>E86+E96+E106</f>
        <v>276200</v>
      </c>
      <c r="F85" s="449">
        <f>F87+F119+F116</f>
        <v>80180</v>
      </c>
      <c r="G85" s="186">
        <f>G87+G119+G116</f>
        <v>80200</v>
      </c>
    </row>
    <row r="86" spans="1:7" ht="90" x14ac:dyDescent="0.25">
      <c r="A86" s="388" t="s">
        <v>618</v>
      </c>
      <c r="B86" s="444" t="s">
        <v>362</v>
      </c>
      <c r="C86" s="444"/>
      <c r="D86" s="444"/>
      <c r="E86" s="445">
        <f>E87</f>
        <v>200000</v>
      </c>
      <c r="F86" s="406">
        <f>F87+F116+F119</f>
        <v>80180</v>
      </c>
      <c r="G86" s="184">
        <v>80200</v>
      </c>
    </row>
    <row r="87" spans="1:7" ht="58.5" customHeight="1" x14ac:dyDescent="0.25">
      <c r="A87" s="454" t="s">
        <v>620</v>
      </c>
      <c r="B87" s="398" t="s">
        <v>362</v>
      </c>
      <c r="C87" s="398" t="s">
        <v>325</v>
      </c>
      <c r="D87" s="398"/>
      <c r="E87" s="399">
        <f>E95</f>
        <v>200000</v>
      </c>
      <c r="F87" s="406">
        <v>60000</v>
      </c>
      <c r="G87" s="184">
        <v>60000</v>
      </c>
    </row>
    <row r="88" spans="1:7" ht="16.5" hidden="1" customHeight="1" thickBot="1" x14ac:dyDescent="0.3">
      <c r="A88" s="397" t="s">
        <v>363</v>
      </c>
      <c r="B88" s="398" t="s">
        <v>362</v>
      </c>
      <c r="C88" s="398" t="s">
        <v>325</v>
      </c>
      <c r="D88" s="398" t="s">
        <v>104</v>
      </c>
      <c r="E88" s="399">
        <v>1247500</v>
      </c>
      <c r="F88" s="406"/>
      <c r="G88" s="184"/>
    </row>
    <row r="89" spans="1:7" ht="63.75" hidden="1" customHeight="1" thickBot="1" x14ac:dyDescent="0.3">
      <c r="A89" s="388" t="s">
        <v>343</v>
      </c>
      <c r="B89" s="444" t="s">
        <v>364</v>
      </c>
      <c r="C89" s="444"/>
      <c r="D89" s="444"/>
      <c r="E89" s="445">
        <f>E90</f>
        <v>100000</v>
      </c>
      <c r="F89" s="406"/>
      <c r="G89" s="184"/>
    </row>
    <row r="90" spans="1:7" ht="16.5" hidden="1" customHeight="1" thickBot="1" x14ac:dyDescent="0.3">
      <c r="A90" s="454" t="s">
        <v>336</v>
      </c>
      <c r="B90" s="398" t="s">
        <v>364</v>
      </c>
      <c r="C90" s="398" t="s">
        <v>325</v>
      </c>
      <c r="D90" s="398"/>
      <c r="E90" s="399">
        <f>E91</f>
        <v>100000</v>
      </c>
      <c r="F90" s="447"/>
      <c r="G90" s="187"/>
    </row>
    <row r="91" spans="1:7" ht="16.5" hidden="1" customHeight="1" thickBot="1" x14ac:dyDescent="0.3">
      <c r="A91" s="397" t="s">
        <v>363</v>
      </c>
      <c r="B91" s="398" t="s">
        <v>364</v>
      </c>
      <c r="C91" s="398" t="s">
        <v>325</v>
      </c>
      <c r="D91" s="398" t="s">
        <v>104</v>
      </c>
      <c r="E91" s="399">
        <v>100000</v>
      </c>
      <c r="F91" s="406"/>
      <c r="G91" s="184"/>
    </row>
    <row r="92" spans="1:7" ht="16.5" hidden="1" customHeight="1" thickBot="1" x14ac:dyDescent="0.3">
      <c r="A92" s="456" t="s">
        <v>365</v>
      </c>
      <c r="B92" s="444" t="s">
        <v>366</v>
      </c>
      <c r="C92" s="444"/>
      <c r="D92" s="444"/>
      <c r="E92" s="445">
        <f>E94</f>
        <v>200000</v>
      </c>
      <c r="F92" s="406"/>
      <c r="G92" s="184"/>
    </row>
    <row r="93" spans="1:7" ht="63.75" hidden="1" customHeight="1" thickBot="1" x14ac:dyDescent="0.3">
      <c r="A93" s="388" t="s">
        <v>343</v>
      </c>
      <c r="B93" s="444" t="s">
        <v>367</v>
      </c>
      <c r="C93" s="444"/>
      <c r="D93" s="444"/>
      <c r="E93" s="445">
        <f>E94</f>
        <v>200000</v>
      </c>
      <c r="F93" s="449"/>
      <c r="G93" s="183"/>
    </row>
    <row r="94" spans="1:7" ht="16.5" hidden="1" customHeight="1" thickBot="1" x14ac:dyDescent="0.3">
      <c r="A94" s="454" t="s">
        <v>336</v>
      </c>
      <c r="B94" s="398" t="s">
        <v>367</v>
      </c>
      <c r="C94" s="398" t="s">
        <v>325</v>
      </c>
      <c r="D94" s="398"/>
      <c r="E94" s="399">
        <f>E95</f>
        <v>200000</v>
      </c>
      <c r="F94" s="406"/>
      <c r="G94" s="184"/>
    </row>
    <row r="95" spans="1:7" ht="39" customHeight="1" x14ac:dyDescent="0.25">
      <c r="A95" s="397" t="s">
        <v>363</v>
      </c>
      <c r="B95" s="398" t="s">
        <v>362</v>
      </c>
      <c r="C95" s="398" t="s">
        <v>325</v>
      </c>
      <c r="D95" s="398" t="s">
        <v>104</v>
      </c>
      <c r="E95" s="399">
        <v>200000</v>
      </c>
      <c r="F95" s="406"/>
      <c r="G95" s="184"/>
    </row>
    <row r="96" spans="1:7" ht="90" x14ac:dyDescent="0.25">
      <c r="A96" s="388" t="s">
        <v>618</v>
      </c>
      <c r="B96" s="444" t="s">
        <v>364</v>
      </c>
      <c r="C96" s="444"/>
      <c r="D96" s="444"/>
      <c r="E96" s="445">
        <f>E97</f>
        <v>0</v>
      </c>
      <c r="F96" s="406">
        <f>F97+F127+F134</f>
        <v>66000</v>
      </c>
      <c r="G96" s="184">
        <v>80200</v>
      </c>
    </row>
    <row r="97" spans="1:7" ht="49.5" customHeight="1" x14ac:dyDescent="0.25">
      <c r="A97" s="454" t="s">
        <v>620</v>
      </c>
      <c r="B97" s="398" t="s">
        <v>364</v>
      </c>
      <c r="C97" s="398" t="s">
        <v>325</v>
      </c>
      <c r="D97" s="398"/>
      <c r="E97" s="399">
        <f>E105</f>
        <v>0</v>
      </c>
      <c r="F97" s="406">
        <v>60000</v>
      </c>
      <c r="G97" s="184">
        <v>60000</v>
      </c>
    </row>
    <row r="98" spans="1:7" ht="16.5" hidden="1" customHeight="1" thickBot="1" x14ac:dyDescent="0.3">
      <c r="A98" s="397" t="s">
        <v>363</v>
      </c>
      <c r="B98" s="398" t="s">
        <v>362</v>
      </c>
      <c r="C98" s="398" t="s">
        <v>325</v>
      </c>
      <c r="D98" s="398" t="s">
        <v>104</v>
      </c>
      <c r="E98" s="399">
        <v>1247500</v>
      </c>
      <c r="F98" s="406"/>
      <c r="G98" s="184"/>
    </row>
    <row r="99" spans="1:7" ht="63.75" hidden="1" customHeight="1" thickBot="1" x14ac:dyDescent="0.3">
      <c r="A99" s="388" t="s">
        <v>343</v>
      </c>
      <c r="B99" s="444" t="s">
        <v>364</v>
      </c>
      <c r="C99" s="444"/>
      <c r="D99" s="444"/>
      <c r="E99" s="445">
        <f>E100</f>
        <v>100000</v>
      </c>
      <c r="F99" s="406"/>
      <c r="G99" s="184"/>
    </row>
    <row r="100" spans="1:7" ht="16.5" hidden="1" customHeight="1" thickBot="1" x14ac:dyDescent="0.3">
      <c r="A100" s="454" t="s">
        <v>336</v>
      </c>
      <c r="B100" s="398" t="s">
        <v>364</v>
      </c>
      <c r="C100" s="398" t="s">
        <v>325</v>
      </c>
      <c r="D100" s="398"/>
      <c r="E100" s="399">
        <f>E101</f>
        <v>100000</v>
      </c>
      <c r="F100" s="447"/>
      <c r="G100" s="187"/>
    </row>
    <row r="101" spans="1:7" ht="16.5" hidden="1" customHeight="1" thickBot="1" x14ac:dyDescent="0.3">
      <c r="A101" s="397" t="s">
        <v>363</v>
      </c>
      <c r="B101" s="398" t="s">
        <v>364</v>
      </c>
      <c r="C101" s="398" t="s">
        <v>325</v>
      </c>
      <c r="D101" s="398" t="s">
        <v>104</v>
      </c>
      <c r="E101" s="399">
        <v>100000</v>
      </c>
      <c r="F101" s="406"/>
      <c r="G101" s="184"/>
    </row>
    <row r="102" spans="1:7" ht="16.5" hidden="1" customHeight="1" thickBot="1" x14ac:dyDescent="0.3">
      <c r="A102" s="456" t="s">
        <v>365</v>
      </c>
      <c r="B102" s="444" t="s">
        <v>366</v>
      </c>
      <c r="C102" s="444"/>
      <c r="D102" s="444"/>
      <c r="E102" s="445">
        <f>E104</f>
        <v>0</v>
      </c>
      <c r="F102" s="406"/>
      <c r="G102" s="184"/>
    </row>
    <row r="103" spans="1:7" ht="63.75" hidden="1" customHeight="1" thickBot="1" x14ac:dyDescent="0.3">
      <c r="A103" s="388" t="s">
        <v>343</v>
      </c>
      <c r="B103" s="444" t="s">
        <v>367</v>
      </c>
      <c r="C103" s="444"/>
      <c r="D103" s="444"/>
      <c r="E103" s="445">
        <f>E104</f>
        <v>0</v>
      </c>
      <c r="F103" s="449"/>
      <c r="G103" s="183"/>
    </row>
    <row r="104" spans="1:7" ht="16.5" hidden="1" customHeight="1" thickBot="1" x14ac:dyDescent="0.3">
      <c r="A104" s="454" t="s">
        <v>336</v>
      </c>
      <c r="B104" s="398" t="s">
        <v>367</v>
      </c>
      <c r="C104" s="398" t="s">
        <v>325</v>
      </c>
      <c r="D104" s="398"/>
      <c r="E104" s="399">
        <f>E105</f>
        <v>0</v>
      </c>
      <c r="F104" s="406"/>
      <c r="G104" s="184"/>
    </row>
    <row r="105" spans="1:7" ht="39" customHeight="1" x14ac:dyDescent="0.25">
      <c r="A105" s="397" t="s">
        <v>363</v>
      </c>
      <c r="B105" s="398" t="s">
        <v>364</v>
      </c>
      <c r="C105" s="398" t="s">
        <v>325</v>
      </c>
      <c r="D105" s="398" t="s">
        <v>104</v>
      </c>
      <c r="E105" s="399">
        <v>0</v>
      </c>
      <c r="F105" s="406"/>
      <c r="G105" s="184"/>
    </row>
    <row r="106" spans="1:7" ht="90" x14ac:dyDescent="0.25">
      <c r="A106" s="388" t="s">
        <v>618</v>
      </c>
      <c r="B106" s="444" t="s">
        <v>442</v>
      </c>
      <c r="C106" s="444"/>
      <c r="D106" s="444"/>
      <c r="E106" s="445">
        <f>E107</f>
        <v>76200</v>
      </c>
      <c r="F106" s="406">
        <f>F107+F141+F144</f>
        <v>410000</v>
      </c>
      <c r="G106" s="184">
        <v>80200</v>
      </c>
    </row>
    <row r="107" spans="1:7" ht="57" customHeight="1" x14ac:dyDescent="0.25">
      <c r="A107" s="454" t="s">
        <v>620</v>
      </c>
      <c r="B107" s="398" t="s">
        <v>442</v>
      </c>
      <c r="C107" s="398" t="s">
        <v>325</v>
      </c>
      <c r="D107" s="398"/>
      <c r="E107" s="399">
        <f>E115</f>
        <v>76200</v>
      </c>
      <c r="F107" s="406">
        <v>60000</v>
      </c>
      <c r="G107" s="184">
        <v>60000</v>
      </c>
    </row>
    <row r="108" spans="1:7" ht="16.5" hidden="1" customHeight="1" thickBot="1" x14ac:dyDescent="0.3">
      <c r="A108" s="397" t="s">
        <v>363</v>
      </c>
      <c r="B108" s="398" t="s">
        <v>362</v>
      </c>
      <c r="C108" s="398" t="s">
        <v>325</v>
      </c>
      <c r="D108" s="398" t="s">
        <v>104</v>
      </c>
      <c r="E108" s="399">
        <v>1247500</v>
      </c>
      <c r="F108" s="406"/>
      <c r="G108" s="184"/>
    </row>
    <row r="109" spans="1:7" ht="63.75" hidden="1" customHeight="1" thickBot="1" x14ac:dyDescent="0.3">
      <c r="A109" s="388" t="s">
        <v>343</v>
      </c>
      <c r="B109" s="444" t="s">
        <v>364</v>
      </c>
      <c r="C109" s="444"/>
      <c r="D109" s="444"/>
      <c r="E109" s="445">
        <f>E110</f>
        <v>100000</v>
      </c>
      <c r="F109" s="406"/>
      <c r="G109" s="184"/>
    </row>
    <row r="110" spans="1:7" ht="16.5" hidden="1" customHeight="1" thickBot="1" x14ac:dyDescent="0.3">
      <c r="A110" s="454" t="s">
        <v>336</v>
      </c>
      <c r="B110" s="398" t="s">
        <v>364</v>
      </c>
      <c r="C110" s="398" t="s">
        <v>325</v>
      </c>
      <c r="D110" s="398"/>
      <c r="E110" s="399">
        <f>E111</f>
        <v>100000</v>
      </c>
      <c r="F110" s="447"/>
      <c r="G110" s="187"/>
    </row>
    <row r="111" spans="1:7" ht="16.5" hidden="1" customHeight="1" thickBot="1" x14ac:dyDescent="0.3">
      <c r="A111" s="397" t="s">
        <v>363</v>
      </c>
      <c r="B111" s="398" t="s">
        <v>364</v>
      </c>
      <c r="C111" s="398" t="s">
        <v>325</v>
      </c>
      <c r="D111" s="398" t="s">
        <v>104</v>
      </c>
      <c r="E111" s="399">
        <v>100000</v>
      </c>
      <c r="F111" s="406"/>
      <c r="G111" s="184"/>
    </row>
    <row r="112" spans="1:7" ht="16.5" hidden="1" customHeight="1" thickBot="1" x14ac:dyDescent="0.3">
      <c r="A112" s="456" t="s">
        <v>365</v>
      </c>
      <c r="B112" s="444" t="s">
        <v>366</v>
      </c>
      <c r="C112" s="444"/>
      <c r="D112" s="444"/>
      <c r="E112" s="445">
        <f>E114</f>
        <v>76200</v>
      </c>
      <c r="F112" s="406"/>
      <c r="G112" s="184"/>
    </row>
    <row r="113" spans="1:7" ht="63.75" hidden="1" customHeight="1" thickBot="1" x14ac:dyDescent="0.3">
      <c r="A113" s="388" t="s">
        <v>343</v>
      </c>
      <c r="B113" s="444" t="s">
        <v>367</v>
      </c>
      <c r="C113" s="444"/>
      <c r="D113" s="444"/>
      <c r="E113" s="445">
        <f>E114</f>
        <v>76200</v>
      </c>
      <c r="F113" s="449"/>
      <c r="G113" s="183"/>
    </row>
    <row r="114" spans="1:7" ht="16.5" hidden="1" customHeight="1" thickBot="1" x14ac:dyDescent="0.3">
      <c r="A114" s="454" t="s">
        <v>336</v>
      </c>
      <c r="B114" s="398" t="s">
        <v>367</v>
      </c>
      <c r="C114" s="398" t="s">
        <v>325</v>
      </c>
      <c r="D114" s="398"/>
      <c r="E114" s="399">
        <f>E115</f>
        <v>76200</v>
      </c>
      <c r="F114" s="406"/>
      <c r="G114" s="184"/>
    </row>
    <row r="115" spans="1:7" ht="39" customHeight="1" x14ac:dyDescent="0.25">
      <c r="A115" s="397" t="s">
        <v>363</v>
      </c>
      <c r="B115" s="398" t="s">
        <v>442</v>
      </c>
      <c r="C115" s="398" t="s">
        <v>325</v>
      </c>
      <c r="D115" s="398" t="s">
        <v>104</v>
      </c>
      <c r="E115" s="399">
        <v>76200</v>
      </c>
      <c r="F115" s="406"/>
      <c r="G115" s="184"/>
    </row>
    <row r="116" spans="1:7" ht="58.5" customHeight="1" x14ac:dyDescent="0.25">
      <c r="A116" s="456" t="s">
        <v>368</v>
      </c>
      <c r="B116" s="444" t="s">
        <v>369</v>
      </c>
      <c r="C116" s="444"/>
      <c r="D116" s="444"/>
      <c r="E116" s="445">
        <f>E118</f>
        <v>0</v>
      </c>
      <c r="F116" s="406">
        <f>F117</f>
        <v>18180</v>
      </c>
      <c r="G116" s="184">
        <f>G117</f>
        <v>18200</v>
      </c>
    </row>
    <row r="117" spans="1:7" ht="93.75" customHeight="1" x14ac:dyDescent="0.25">
      <c r="A117" s="388" t="s">
        <v>618</v>
      </c>
      <c r="B117" s="444" t="s">
        <v>370</v>
      </c>
      <c r="C117" s="444"/>
      <c r="D117" s="444"/>
      <c r="E117" s="445">
        <f>E118</f>
        <v>0</v>
      </c>
      <c r="F117" s="406">
        <v>18180</v>
      </c>
      <c r="G117" s="184">
        <v>18200</v>
      </c>
    </row>
    <row r="118" spans="1:7" ht="46.5" customHeight="1" x14ac:dyDescent="0.25">
      <c r="A118" s="454" t="s">
        <v>620</v>
      </c>
      <c r="B118" s="398" t="s">
        <v>370</v>
      </c>
      <c r="C118" s="398" t="s">
        <v>325</v>
      </c>
      <c r="D118" s="398"/>
      <c r="E118" s="399">
        <f>E119</f>
        <v>0</v>
      </c>
      <c r="F118" s="406">
        <v>78200</v>
      </c>
      <c r="G118" s="184">
        <v>78200</v>
      </c>
    </row>
    <row r="119" spans="1:7" ht="27.75" customHeight="1" x14ac:dyDescent="0.25">
      <c r="A119" s="397" t="s">
        <v>363</v>
      </c>
      <c r="B119" s="398" t="s">
        <v>370</v>
      </c>
      <c r="C119" s="398" t="s">
        <v>325</v>
      </c>
      <c r="D119" s="398" t="s">
        <v>104</v>
      </c>
      <c r="E119" s="399">
        <v>0</v>
      </c>
      <c r="F119" s="406">
        <v>2000</v>
      </c>
      <c r="G119" s="184">
        <v>2000</v>
      </c>
    </row>
    <row r="120" spans="1:7" ht="45" x14ac:dyDescent="0.25">
      <c r="A120" s="456" t="s">
        <v>371</v>
      </c>
      <c r="B120" s="444" t="s">
        <v>372</v>
      </c>
      <c r="C120" s="444"/>
      <c r="D120" s="444"/>
      <c r="E120" s="445">
        <f>E121</f>
        <v>1000</v>
      </c>
      <c r="F120" s="449" t="e">
        <f>#REF!</f>
        <v>#REF!</v>
      </c>
      <c r="G120" s="183" t="e">
        <f>#REF!</f>
        <v>#REF!</v>
      </c>
    </row>
    <row r="121" spans="1:7" ht="45" hidden="1" x14ac:dyDescent="0.3">
      <c r="A121" s="457" t="s">
        <v>443</v>
      </c>
      <c r="B121" s="444" t="s">
        <v>444</v>
      </c>
      <c r="C121" s="444"/>
      <c r="D121" s="444"/>
      <c r="E121" s="445">
        <f>E122</f>
        <v>1000</v>
      </c>
      <c r="F121" s="449"/>
      <c r="G121" s="183"/>
    </row>
    <row r="122" spans="1:7" ht="90" x14ac:dyDescent="0.25">
      <c r="A122" s="388" t="s">
        <v>618</v>
      </c>
      <c r="B122" s="444" t="s">
        <v>591</v>
      </c>
      <c r="C122" s="444"/>
      <c r="D122" s="444"/>
      <c r="E122" s="445">
        <f>E123</f>
        <v>1000</v>
      </c>
      <c r="F122" s="406">
        <v>20000</v>
      </c>
      <c r="G122" s="184">
        <v>20000</v>
      </c>
    </row>
    <row r="123" spans="1:7" ht="56.45" customHeight="1" x14ac:dyDescent="0.25">
      <c r="A123" s="454" t="s">
        <v>620</v>
      </c>
      <c r="B123" s="398" t="s">
        <v>591</v>
      </c>
      <c r="C123" s="398" t="s">
        <v>325</v>
      </c>
      <c r="D123" s="398"/>
      <c r="E123" s="399">
        <f>E124</f>
        <v>1000</v>
      </c>
      <c r="F123" s="449">
        <f>F124+F126</f>
        <v>10000</v>
      </c>
      <c r="G123" s="183">
        <f>G124+G126</f>
        <v>10000</v>
      </c>
    </row>
    <row r="124" spans="1:7" customFormat="1" ht="66" customHeight="1" x14ac:dyDescent="0.25">
      <c r="A124" s="397" t="s">
        <v>312</v>
      </c>
      <c r="B124" s="398" t="s">
        <v>591</v>
      </c>
      <c r="C124" s="398" t="s">
        <v>325</v>
      </c>
      <c r="D124" s="398" t="s">
        <v>311</v>
      </c>
      <c r="E124" s="399">
        <v>1000</v>
      </c>
      <c r="F124" s="449">
        <v>4000</v>
      </c>
      <c r="G124" s="183">
        <v>4000</v>
      </c>
    </row>
    <row r="125" spans="1:7" customFormat="1" ht="84.6" customHeight="1" x14ac:dyDescent="0.25">
      <c r="A125" s="415" t="s">
        <v>373</v>
      </c>
      <c r="B125" s="444" t="s">
        <v>374</v>
      </c>
      <c r="C125" s="444"/>
      <c r="D125" s="444"/>
      <c r="E125" s="445">
        <f>E130+E134+E156</f>
        <v>318033</v>
      </c>
      <c r="F125" s="449">
        <v>4000</v>
      </c>
      <c r="G125" s="183">
        <v>4000</v>
      </c>
    </row>
    <row r="126" spans="1:7" ht="45" hidden="1" x14ac:dyDescent="0.25">
      <c r="A126" s="455" t="s">
        <v>375</v>
      </c>
      <c r="B126" s="444" t="s">
        <v>376</v>
      </c>
      <c r="C126" s="444"/>
      <c r="D126" s="444"/>
      <c r="E126" s="445">
        <f>E128</f>
        <v>0</v>
      </c>
      <c r="F126" s="406">
        <f>F127</f>
        <v>6000</v>
      </c>
      <c r="G126" s="184">
        <f>G127</f>
        <v>6000</v>
      </c>
    </row>
    <row r="127" spans="1:7" ht="39" hidden="1" customHeight="1" thickBot="1" x14ac:dyDescent="0.3">
      <c r="A127" s="388" t="s">
        <v>343</v>
      </c>
      <c r="B127" s="444" t="s">
        <v>377</v>
      </c>
      <c r="C127" s="444"/>
      <c r="D127" s="444"/>
      <c r="E127" s="445">
        <f>E128</f>
        <v>0</v>
      </c>
      <c r="F127" s="406">
        <v>6000</v>
      </c>
      <c r="G127" s="184">
        <v>6000</v>
      </c>
    </row>
    <row r="128" spans="1:7" ht="39" hidden="1" customHeight="1" thickBot="1" x14ac:dyDescent="0.3">
      <c r="A128" s="454" t="s">
        <v>336</v>
      </c>
      <c r="B128" s="398" t="s">
        <v>377</v>
      </c>
      <c r="C128" s="398" t="s">
        <v>325</v>
      </c>
      <c r="D128" s="398"/>
      <c r="E128" s="399">
        <f>E129</f>
        <v>0</v>
      </c>
      <c r="F128" s="406"/>
      <c r="G128" s="184"/>
    </row>
    <row r="129" spans="1:7" ht="23.25" hidden="1" x14ac:dyDescent="0.25">
      <c r="A129" s="397" t="s">
        <v>378</v>
      </c>
      <c r="B129" s="398" t="s">
        <v>377</v>
      </c>
      <c r="C129" s="398" t="s">
        <v>325</v>
      </c>
      <c r="D129" s="398" t="s">
        <v>379</v>
      </c>
      <c r="E129" s="399"/>
      <c r="F129" s="449">
        <f>F134</f>
        <v>0</v>
      </c>
      <c r="G129" s="183">
        <f>G134</f>
        <v>0</v>
      </c>
    </row>
    <row r="130" spans="1:7" ht="95.25" customHeight="1" x14ac:dyDescent="0.25">
      <c r="A130" s="510" t="s">
        <v>623</v>
      </c>
      <c r="B130" s="444" t="s">
        <v>621</v>
      </c>
      <c r="C130" s="444"/>
      <c r="D130" s="444"/>
      <c r="E130" s="445">
        <f>E131</f>
        <v>189433</v>
      </c>
      <c r="F130" s="406">
        <f>F131</f>
        <v>0</v>
      </c>
      <c r="G130" s="184">
        <f>G131</f>
        <v>0</v>
      </c>
    </row>
    <row r="131" spans="1:7" ht="90" x14ac:dyDescent="0.25">
      <c r="A131" s="388" t="s">
        <v>618</v>
      </c>
      <c r="B131" s="444" t="s">
        <v>622</v>
      </c>
      <c r="C131" s="444"/>
      <c r="D131" s="444"/>
      <c r="E131" s="445">
        <f>E132</f>
        <v>189433</v>
      </c>
      <c r="F131" s="406"/>
      <c r="G131" s="184"/>
    </row>
    <row r="132" spans="1:7" ht="46.5" x14ac:dyDescent="0.25">
      <c r="A132" s="454" t="s">
        <v>620</v>
      </c>
      <c r="B132" s="398" t="s">
        <v>622</v>
      </c>
      <c r="C132" s="398" t="s">
        <v>325</v>
      </c>
      <c r="D132" s="398"/>
      <c r="E132" s="399">
        <f>E133</f>
        <v>189433</v>
      </c>
      <c r="F132" s="406"/>
      <c r="G132" s="184"/>
    </row>
    <row r="133" spans="1:7" ht="23.25" x14ac:dyDescent="0.25">
      <c r="A133" s="397" t="s">
        <v>107</v>
      </c>
      <c r="B133" s="398" t="s">
        <v>622</v>
      </c>
      <c r="C133" s="398" t="s">
        <v>325</v>
      </c>
      <c r="D133" s="398" t="s">
        <v>108</v>
      </c>
      <c r="E133" s="399">
        <v>189433</v>
      </c>
      <c r="F133" s="406"/>
      <c r="G133" s="184"/>
    </row>
    <row r="134" spans="1:7" ht="22.5" x14ac:dyDescent="0.25">
      <c r="A134" s="415" t="s">
        <v>446</v>
      </c>
      <c r="B134" s="444" t="s">
        <v>381</v>
      </c>
      <c r="C134" s="444"/>
      <c r="D134" s="444"/>
      <c r="E134" s="445">
        <f>E135+E147+E150+E153</f>
        <v>92600</v>
      </c>
      <c r="F134" s="406">
        <f>F135</f>
        <v>0</v>
      </c>
      <c r="G134" s="184">
        <f>G135</f>
        <v>0</v>
      </c>
    </row>
    <row r="135" spans="1:7" ht="90" x14ac:dyDescent="0.25">
      <c r="A135" s="388" t="s">
        <v>618</v>
      </c>
      <c r="B135" s="444" t="s">
        <v>445</v>
      </c>
      <c r="C135" s="444"/>
      <c r="D135" s="444"/>
      <c r="E135" s="445">
        <f>E136</f>
        <v>80600</v>
      </c>
      <c r="F135" s="406"/>
      <c r="G135" s="184"/>
    </row>
    <row r="136" spans="1:7" ht="46.5" x14ac:dyDescent="0.25">
      <c r="A136" s="454" t="s">
        <v>620</v>
      </c>
      <c r="B136" s="398" t="s">
        <v>445</v>
      </c>
      <c r="C136" s="398" t="s">
        <v>325</v>
      </c>
      <c r="D136" s="398"/>
      <c r="E136" s="399">
        <f>E137</f>
        <v>80600</v>
      </c>
      <c r="F136" s="406"/>
      <c r="G136" s="184"/>
    </row>
    <row r="137" spans="1:7" ht="23.25" x14ac:dyDescent="0.25">
      <c r="A137" s="397" t="s">
        <v>114</v>
      </c>
      <c r="B137" s="398" t="s">
        <v>445</v>
      </c>
      <c r="C137" s="398" t="s">
        <v>325</v>
      </c>
      <c r="D137" s="398" t="s">
        <v>115</v>
      </c>
      <c r="E137" s="399">
        <v>80600</v>
      </c>
      <c r="F137" s="406"/>
      <c r="G137" s="184"/>
    </row>
    <row r="138" spans="1:7" ht="45" hidden="1" x14ac:dyDescent="0.25">
      <c r="A138" s="415" t="s">
        <v>380</v>
      </c>
      <c r="B138" s="444" t="s">
        <v>381</v>
      </c>
      <c r="C138" s="444"/>
      <c r="D138" s="444"/>
      <c r="E138" s="445">
        <f>E139+E142+E145</f>
        <v>0</v>
      </c>
      <c r="F138" s="406"/>
      <c r="G138" s="184"/>
    </row>
    <row r="139" spans="1:7" ht="23.25" hidden="1" x14ac:dyDescent="0.25">
      <c r="A139" s="397" t="s">
        <v>382</v>
      </c>
      <c r="B139" s="398" t="s">
        <v>383</v>
      </c>
      <c r="C139" s="398"/>
      <c r="D139" s="398"/>
      <c r="E139" s="399">
        <f>E140</f>
        <v>0</v>
      </c>
      <c r="F139" s="406"/>
      <c r="G139" s="184"/>
    </row>
    <row r="140" spans="1:7" ht="116.25" hidden="1" x14ac:dyDescent="0.25">
      <c r="A140" s="397" t="s">
        <v>323</v>
      </c>
      <c r="B140" s="398" t="s">
        <v>383</v>
      </c>
      <c r="C140" s="398" t="s">
        <v>324</v>
      </c>
      <c r="D140" s="398"/>
      <c r="E140" s="399">
        <f>E141</f>
        <v>0</v>
      </c>
      <c r="F140" s="406"/>
      <c r="G140" s="184"/>
    </row>
    <row r="141" spans="1:7" ht="23.25" hidden="1" x14ac:dyDescent="0.25">
      <c r="A141" s="397" t="s">
        <v>114</v>
      </c>
      <c r="B141" s="398" t="s">
        <v>383</v>
      </c>
      <c r="C141" s="398" t="s">
        <v>324</v>
      </c>
      <c r="D141" s="398" t="s">
        <v>115</v>
      </c>
      <c r="E141" s="399"/>
      <c r="F141" s="406"/>
      <c r="G141" s="184"/>
    </row>
    <row r="142" spans="1:7" ht="46.5" hidden="1" x14ac:dyDescent="0.25">
      <c r="A142" s="397" t="s">
        <v>350</v>
      </c>
      <c r="B142" s="398" t="s">
        <v>384</v>
      </c>
      <c r="C142" s="398"/>
      <c r="D142" s="398"/>
      <c r="E142" s="399">
        <f>E143</f>
        <v>0</v>
      </c>
      <c r="F142" s="406"/>
      <c r="G142" s="184"/>
    </row>
    <row r="143" spans="1:7" ht="47.45" hidden="1" customHeight="1" thickBot="1" x14ac:dyDescent="0.3">
      <c r="A143" s="454" t="s">
        <v>336</v>
      </c>
      <c r="B143" s="398" t="s">
        <v>384</v>
      </c>
      <c r="C143" s="398" t="s">
        <v>325</v>
      </c>
      <c r="D143" s="398"/>
      <c r="E143" s="399">
        <f>E144</f>
        <v>0</v>
      </c>
      <c r="F143" s="449">
        <f>F144</f>
        <v>350000</v>
      </c>
      <c r="G143" s="183">
        <f>G144</f>
        <v>350000</v>
      </c>
    </row>
    <row r="144" spans="1:7" ht="70.150000000000006" hidden="1" customHeight="1" thickBot="1" x14ac:dyDescent="0.3">
      <c r="A144" s="397" t="s">
        <v>114</v>
      </c>
      <c r="B144" s="398" t="s">
        <v>384</v>
      </c>
      <c r="C144" s="398" t="s">
        <v>325</v>
      </c>
      <c r="D144" s="398" t="s">
        <v>115</v>
      </c>
      <c r="E144" s="399"/>
      <c r="F144" s="449">
        <f>F145</f>
        <v>350000</v>
      </c>
      <c r="G144" s="183">
        <f>G145</f>
        <v>350000</v>
      </c>
    </row>
    <row r="145" spans="1:7" ht="26.45" hidden="1" customHeight="1" thickBot="1" x14ac:dyDescent="0.3">
      <c r="A145" s="454" t="s">
        <v>337</v>
      </c>
      <c r="B145" s="398" t="s">
        <v>384</v>
      </c>
      <c r="C145" s="398" t="s">
        <v>338</v>
      </c>
      <c r="D145" s="398"/>
      <c r="E145" s="399"/>
      <c r="F145" s="406">
        <v>350000</v>
      </c>
      <c r="G145" s="184">
        <v>350000</v>
      </c>
    </row>
    <row r="146" spans="1:7" s="168" customFormat="1" ht="58.5" hidden="1" customHeight="1" x14ac:dyDescent="0.25">
      <c r="A146" s="397" t="s">
        <v>114</v>
      </c>
      <c r="B146" s="398" t="s">
        <v>384</v>
      </c>
      <c r="C146" s="398" t="s">
        <v>338</v>
      </c>
      <c r="D146" s="398" t="s">
        <v>115</v>
      </c>
      <c r="E146" s="399"/>
      <c r="F146" s="449"/>
      <c r="G146" s="183"/>
    </row>
    <row r="147" spans="1:7" ht="90" x14ac:dyDescent="0.25">
      <c r="A147" s="388" t="s">
        <v>618</v>
      </c>
      <c r="B147" s="444" t="s">
        <v>447</v>
      </c>
      <c r="C147" s="444"/>
      <c r="D147" s="444"/>
      <c r="E147" s="445">
        <f>E148</f>
        <v>12000</v>
      </c>
      <c r="F147" s="406"/>
      <c r="G147" s="184"/>
    </row>
    <row r="148" spans="1:7" ht="46.5" x14ac:dyDescent="0.25">
      <c r="A148" s="454" t="s">
        <v>620</v>
      </c>
      <c r="B148" s="398" t="s">
        <v>447</v>
      </c>
      <c r="C148" s="398" t="s">
        <v>325</v>
      </c>
      <c r="D148" s="398"/>
      <c r="E148" s="399">
        <f>E149</f>
        <v>12000</v>
      </c>
      <c r="F148" s="406"/>
      <c r="G148" s="184"/>
    </row>
    <row r="149" spans="1:7" ht="23.25" x14ac:dyDescent="0.25">
      <c r="A149" s="397" t="s">
        <v>114</v>
      </c>
      <c r="B149" s="398" t="s">
        <v>447</v>
      </c>
      <c r="C149" s="398" t="s">
        <v>325</v>
      </c>
      <c r="D149" s="398" t="s">
        <v>115</v>
      </c>
      <c r="E149" s="399">
        <v>12000</v>
      </c>
      <c r="F149" s="406"/>
      <c r="G149" s="184"/>
    </row>
    <row r="150" spans="1:7" ht="90" hidden="1" x14ac:dyDescent="0.25">
      <c r="A150" s="388" t="s">
        <v>441</v>
      </c>
      <c r="B150" s="444" t="s">
        <v>448</v>
      </c>
      <c r="C150" s="444"/>
      <c r="D150" s="444"/>
      <c r="E150" s="445">
        <f>E151</f>
        <v>0</v>
      </c>
      <c r="F150" s="406"/>
      <c r="G150" s="184"/>
    </row>
    <row r="151" spans="1:7" ht="46.5" hidden="1" x14ac:dyDescent="0.25">
      <c r="A151" s="454" t="s">
        <v>336</v>
      </c>
      <c r="B151" s="398" t="s">
        <v>448</v>
      </c>
      <c r="C151" s="398" t="s">
        <v>325</v>
      </c>
      <c r="D151" s="398"/>
      <c r="E151" s="399">
        <f>E152</f>
        <v>0</v>
      </c>
      <c r="F151" s="406"/>
      <c r="G151" s="184"/>
    </row>
    <row r="152" spans="1:7" ht="23.25" hidden="1" x14ac:dyDescent="0.25">
      <c r="A152" s="397" t="s">
        <v>114</v>
      </c>
      <c r="B152" s="398" t="s">
        <v>448</v>
      </c>
      <c r="C152" s="398" t="s">
        <v>325</v>
      </c>
      <c r="D152" s="398" t="s">
        <v>115</v>
      </c>
      <c r="E152" s="399"/>
      <c r="F152" s="406"/>
      <c r="G152" s="184"/>
    </row>
    <row r="153" spans="1:7" ht="90" hidden="1" x14ac:dyDescent="0.25">
      <c r="A153" s="388" t="s">
        <v>441</v>
      </c>
      <c r="B153" s="444" t="s">
        <v>449</v>
      </c>
      <c r="C153" s="444"/>
      <c r="D153" s="444"/>
      <c r="E153" s="445">
        <f>E154</f>
        <v>0</v>
      </c>
      <c r="F153" s="406"/>
      <c r="G153" s="184"/>
    </row>
    <row r="154" spans="1:7" ht="46.5" hidden="1" x14ac:dyDescent="0.25">
      <c r="A154" s="454" t="s">
        <v>336</v>
      </c>
      <c r="B154" s="398" t="s">
        <v>449</v>
      </c>
      <c r="C154" s="398" t="s">
        <v>325</v>
      </c>
      <c r="D154" s="398"/>
      <c r="E154" s="399">
        <f>E155</f>
        <v>0</v>
      </c>
      <c r="F154" s="406"/>
      <c r="G154" s="184"/>
    </row>
    <row r="155" spans="1:7" ht="23.25" hidden="1" x14ac:dyDescent="0.25">
      <c r="A155" s="397" t="s">
        <v>114</v>
      </c>
      <c r="B155" s="398" t="s">
        <v>449</v>
      </c>
      <c r="C155" s="398" t="s">
        <v>325</v>
      </c>
      <c r="D155" s="398" t="s">
        <v>115</v>
      </c>
      <c r="E155" s="399">
        <v>0</v>
      </c>
      <c r="F155" s="406"/>
      <c r="G155" s="184"/>
    </row>
    <row r="156" spans="1:7" s="168" customFormat="1" ht="67.5" x14ac:dyDescent="0.25">
      <c r="A156" s="415" t="s">
        <v>450</v>
      </c>
      <c r="B156" s="444" t="s">
        <v>385</v>
      </c>
      <c r="C156" s="444"/>
      <c r="D156" s="444"/>
      <c r="E156" s="445">
        <f>E157+E160</f>
        <v>36000</v>
      </c>
      <c r="F156" s="449"/>
      <c r="G156" s="183"/>
    </row>
    <row r="157" spans="1:7" ht="90" hidden="1" x14ac:dyDescent="0.25">
      <c r="A157" s="388" t="s">
        <v>618</v>
      </c>
      <c r="B157" s="398" t="s">
        <v>386</v>
      </c>
      <c r="C157" s="398"/>
      <c r="D157" s="398"/>
      <c r="E157" s="445">
        <f>E158</f>
        <v>0</v>
      </c>
      <c r="F157" s="449"/>
      <c r="G157" s="183"/>
    </row>
    <row r="158" spans="1:7" ht="46.5" hidden="1" x14ac:dyDescent="0.25">
      <c r="A158" s="454" t="s">
        <v>620</v>
      </c>
      <c r="B158" s="398" t="s">
        <v>386</v>
      </c>
      <c r="C158" s="398" t="s">
        <v>325</v>
      </c>
      <c r="D158" s="398"/>
      <c r="E158" s="399">
        <f>E159</f>
        <v>0</v>
      </c>
      <c r="F158" s="406"/>
      <c r="G158" s="184"/>
    </row>
    <row r="159" spans="1:7" s="168" customFormat="1" ht="23.25" hidden="1" x14ac:dyDescent="0.25">
      <c r="A159" s="397" t="s">
        <v>114</v>
      </c>
      <c r="B159" s="398" t="s">
        <v>386</v>
      </c>
      <c r="C159" s="398" t="s">
        <v>325</v>
      </c>
      <c r="D159" s="398" t="s">
        <v>115</v>
      </c>
      <c r="E159" s="399">
        <v>0</v>
      </c>
      <c r="F159" s="449">
        <f>F163</f>
        <v>1000</v>
      </c>
      <c r="G159" s="183">
        <f>G163</f>
        <v>1000</v>
      </c>
    </row>
    <row r="160" spans="1:7" ht="90" x14ac:dyDescent="0.25">
      <c r="A160" s="388" t="s">
        <v>618</v>
      </c>
      <c r="B160" s="398" t="s">
        <v>451</v>
      </c>
      <c r="C160" s="398"/>
      <c r="D160" s="398"/>
      <c r="E160" s="445">
        <f>E161</f>
        <v>36000</v>
      </c>
      <c r="F160" s="449"/>
      <c r="G160" s="183"/>
    </row>
    <row r="161" spans="1:7" ht="46.5" x14ac:dyDescent="0.25">
      <c r="A161" s="454" t="s">
        <v>620</v>
      </c>
      <c r="B161" s="398" t="s">
        <v>451</v>
      </c>
      <c r="C161" s="398" t="s">
        <v>325</v>
      </c>
      <c r="D161" s="398"/>
      <c r="E161" s="399">
        <f>E162</f>
        <v>36000</v>
      </c>
      <c r="F161" s="406"/>
      <c r="G161" s="184"/>
    </row>
    <row r="162" spans="1:7" s="168" customFormat="1" ht="23.25" x14ac:dyDescent="0.25">
      <c r="A162" s="397" t="s">
        <v>114</v>
      </c>
      <c r="B162" s="398" t="s">
        <v>451</v>
      </c>
      <c r="C162" s="398" t="s">
        <v>325</v>
      </c>
      <c r="D162" s="398" t="s">
        <v>115</v>
      </c>
      <c r="E162" s="399">
        <v>36000</v>
      </c>
      <c r="F162" s="449" t="e">
        <f>F166</f>
        <v>#REF!</v>
      </c>
      <c r="G162" s="183" t="e">
        <f>G166</f>
        <v>#REF!</v>
      </c>
    </row>
    <row r="163" spans="1:7" s="168" customFormat="1" ht="45" x14ac:dyDescent="0.25">
      <c r="A163" s="415" t="s">
        <v>387</v>
      </c>
      <c r="B163" s="444" t="s">
        <v>388</v>
      </c>
      <c r="C163" s="444"/>
      <c r="D163" s="444"/>
      <c r="E163" s="528">
        <v>1616916</v>
      </c>
      <c r="F163" s="449">
        <v>1000</v>
      </c>
      <c r="G163" s="183">
        <v>1000</v>
      </c>
    </row>
    <row r="164" spans="1:7" ht="22.5" x14ac:dyDescent="0.25">
      <c r="A164" s="455" t="s">
        <v>389</v>
      </c>
      <c r="B164" s="444" t="s">
        <v>390</v>
      </c>
      <c r="C164" s="444"/>
      <c r="D164" s="444"/>
      <c r="E164" s="445">
        <f>E165+E168</f>
        <v>10000</v>
      </c>
      <c r="F164" s="406"/>
      <c r="G164" s="184"/>
    </row>
    <row r="165" spans="1:7" ht="90" x14ac:dyDescent="0.25">
      <c r="A165" s="388" t="s">
        <v>618</v>
      </c>
      <c r="B165" s="444" t="s">
        <v>391</v>
      </c>
      <c r="C165" s="444"/>
      <c r="D165" s="444"/>
      <c r="E165" s="445">
        <f>E166</f>
        <v>10000</v>
      </c>
      <c r="F165" s="449"/>
      <c r="G165" s="183"/>
    </row>
    <row r="166" spans="1:7" s="168" customFormat="1" ht="46.5" x14ac:dyDescent="0.25">
      <c r="A166" s="454" t="s">
        <v>620</v>
      </c>
      <c r="B166" s="398" t="s">
        <v>391</v>
      </c>
      <c r="C166" s="398" t="s">
        <v>325</v>
      </c>
      <c r="D166" s="398"/>
      <c r="E166" s="399">
        <f>E167</f>
        <v>10000</v>
      </c>
      <c r="F166" s="449" t="e">
        <f>#REF!</f>
        <v>#REF!</v>
      </c>
      <c r="G166" s="183" t="e">
        <f>#REF!</f>
        <v>#REF!</v>
      </c>
    </row>
    <row r="167" spans="1:7" s="115" customFormat="1" ht="23.25" x14ac:dyDescent="0.25">
      <c r="A167" s="397" t="s">
        <v>275</v>
      </c>
      <c r="B167" s="398" t="s">
        <v>391</v>
      </c>
      <c r="C167" s="398" t="s">
        <v>325</v>
      </c>
      <c r="D167" s="398" t="s">
        <v>285</v>
      </c>
      <c r="E167" s="399">
        <v>10000</v>
      </c>
      <c r="F167" s="450">
        <f>F168</f>
        <v>45000</v>
      </c>
      <c r="G167" s="188">
        <f>G168</f>
        <v>45000</v>
      </c>
    </row>
    <row r="168" spans="1:7" ht="113.25" hidden="1" customHeight="1" x14ac:dyDescent="0.25">
      <c r="A168" s="388" t="s">
        <v>441</v>
      </c>
      <c r="B168" s="444" t="s">
        <v>392</v>
      </c>
      <c r="C168" s="444"/>
      <c r="D168" s="444"/>
      <c r="E168" s="445">
        <f>E169</f>
        <v>0</v>
      </c>
      <c r="F168" s="451">
        <v>45000</v>
      </c>
      <c r="G168" s="189">
        <v>45000</v>
      </c>
    </row>
    <row r="169" spans="1:7" ht="46.5" hidden="1" x14ac:dyDescent="0.25">
      <c r="A169" s="454" t="s">
        <v>336</v>
      </c>
      <c r="B169" s="398" t="s">
        <v>392</v>
      </c>
      <c r="C169" s="398" t="s">
        <v>325</v>
      </c>
      <c r="D169" s="398"/>
      <c r="E169" s="399">
        <f>E170</f>
        <v>0</v>
      </c>
      <c r="F169" s="451">
        <v>45000</v>
      </c>
      <c r="G169" s="189">
        <v>45000</v>
      </c>
    </row>
    <row r="170" spans="1:7" ht="23.25" hidden="1" x14ac:dyDescent="0.25">
      <c r="A170" s="397" t="s">
        <v>463</v>
      </c>
      <c r="B170" s="398" t="s">
        <v>392</v>
      </c>
      <c r="C170" s="398" t="s">
        <v>325</v>
      </c>
      <c r="D170" s="398" t="s">
        <v>285</v>
      </c>
      <c r="E170" s="399"/>
      <c r="F170" s="449">
        <f>F171</f>
        <v>600</v>
      </c>
      <c r="G170" s="183">
        <f>G171</f>
        <v>600</v>
      </c>
    </row>
    <row r="171" spans="1:7" ht="45" x14ac:dyDescent="0.25">
      <c r="A171" s="455" t="s">
        <v>393</v>
      </c>
      <c r="B171" s="444" t="s">
        <v>394</v>
      </c>
      <c r="C171" s="444"/>
      <c r="D171" s="444"/>
      <c r="E171" s="445">
        <f>E172+E175</f>
        <v>1380163</v>
      </c>
      <c r="F171" s="406">
        <v>600</v>
      </c>
      <c r="G171" s="184">
        <v>600</v>
      </c>
    </row>
    <row r="172" spans="1:7" ht="23.25" x14ac:dyDescent="0.25">
      <c r="A172" s="412" t="s">
        <v>464</v>
      </c>
      <c r="B172" s="398" t="s">
        <v>395</v>
      </c>
      <c r="C172" s="398"/>
      <c r="D172" s="398"/>
      <c r="E172" s="399">
        <f>E173</f>
        <v>722393</v>
      </c>
      <c r="F172" s="406">
        <v>600</v>
      </c>
      <c r="G172" s="184">
        <v>600</v>
      </c>
    </row>
    <row r="173" spans="1:7" ht="116.25" x14ac:dyDescent="0.25">
      <c r="A173" s="397" t="s">
        <v>323</v>
      </c>
      <c r="B173" s="398" t="s">
        <v>395</v>
      </c>
      <c r="C173" s="398" t="s">
        <v>324</v>
      </c>
      <c r="D173" s="398"/>
      <c r="E173" s="399">
        <f>E174</f>
        <v>722393</v>
      </c>
      <c r="F173" s="449" t="e">
        <f>F11+F18+F26+F32+F57+F85+F120+F123+F129+F143+F157+F159+F165+F167+F170+F56+#REF!+#REF!+F146</f>
        <v>#REF!</v>
      </c>
      <c r="G173" s="186" t="e">
        <f>G11+G18+G26+G32+G57+G85+G120+G123+G129+G143+G157+G159+G165+G167+G170+G56+#REF!+#REF!+G146</f>
        <v>#REF!</v>
      </c>
    </row>
    <row r="174" spans="1:7" ht="23.25" x14ac:dyDescent="0.25">
      <c r="A174" s="397" t="s">
        <v>111</v>
      </c>
      <c r="B174" s="398" t="s">
        <v>395</v>
      </c>
      <c r="C174" s="398" t="s">
        <v>324</v>
      </c>
      <c r="D174" s="398" t="s">
        <v>112</v>
      </c>
      <c r="E174" s="399">
        <v>722393</v>
      </c>
      <c r="G174" s="135"/>
    </row>
    <row r="175" spans="1:7" ht="69.75" x14ac:dyDescent="0.3">
      <c r="A175" s="408" t="s">
        <v>624</v>
      </c>
      <c r="B175" s="398" t="s">
        <v>396</v>
      </c>
      <c r="C175" s="398"/>
      <c r="D175" s="398"/>
      <c r="E175" s="399">
        <f>E176+E178</f>
        <v>657770</v>
      </c>
      <c r="G175" s="1" t="s">
        <v>215</v>
      </c>
    </row>
    <row r="176" spans="1:7" ht="46.5" x14ac:dyDescent="0.25">
      <c r="A176" s="454" t="s">
        <v>620</v>
      </c>
      <c r="B176" s="398" t="s">
        <v>396</v>
      </c>
      <c r="C176" s="398" t="s">
        <v>325</v>
      </c>
      <c r="D176" s="398"/>
      <c r="E176" s="399">
        <f>E177</f>
        <v>656770</v>
      </c>
    </row>
    <row r="177" spans="1:5" ht="23.25" x14ac:dyDescent="0.25">
      <c r="A177" s="397" t="s">
        <v>111</v>
      </c>
      <c r="B177" s="398" t="s">
        <v>396</v>
      </c>
      <c r="C177" s="398" t="s">
        <v>325</v>
      </c>
      <c r="D177" s="398" t="s">
        <v>112</v>
      </c>
      <c r="E177" s="399">
        <v>656770</v>
      </c>
    </row>
    <row r="178" spans="1:5" ht="23.25" x14ac:dyDescent="0.25">
      <c r="A178" s="454" t="s">
        <v>337</v>
      </c>
      <c r="B178" s="398" t="s">
        <v>466</v>
      </c>
      <c r="C178" s="398" t="s">
        <v>338</v>
      </c>
      <c r="D178" s="398"/>
      <c r="E178" s="399">
        <f>E179</f>
        <v>1000</v>
      </c>
    </row>
    <row r="179" spans="1:5" ht="23.25" x14ac:dyDescent="0.25">
      <c r="A179" s="397" t="s">
        <v>111</v>
      </c>
      <c r="B179" s="398" t="s">
        <v>466</v>
      </c>
      <c r="C179" s="398" t="s">
        <v>338</v>
      </c>
      <c r="D179" s="398" t="s">
        <v>112</v>
      </c>
      <c r="E179" s="399">
        <v>1000</v>
      </c>
    </row>
    <row r="180" spans="1:5" ht="90" hidden="1" x14ac:dyDescent="0.25">
      <c r="A180" s="388" t="s">
        <v>618</v>
      </c>
      <c r="B180" s="398" t="s">
        <v>397</v>
      </c>
      <c r="C180" s="398"/>
      <c r="D180" s="398"/>
      <c r="E180" s="399">
        <f>E181</f>
        <v>0</v>
      </c>
    </row>
    <row r="181" spans="1:5" ht="46.5" hidden="1" x14ac:dyDescent="0.25">
      <c r="A181" s="454" t="s">
        <v>620</v>
      </c>
      <c r="B181" s="398" t="s">
        <v>397</v>
      </c>
      <c r="C181" s="398" t="s">
        <v>325</v>
      </c>
      <c r="D181" s="398"/>
      <c r="E181" s="399">
        <f>E182</f>
        <v>0</v>
      </c>
    </row>
    <row r="182" spans="1:5" ht="23.25" hidden="1" x14ac:dyDescent="0.25">
      <c r="A182" s="397" t="s">
        <v>111</v>
      </c>
      <c r="B182" s="398" t="s">
        <v>397</v>
      </c>
      <c r="C182" s="398" t="s">
        <v>325</v>
      </c>
      <c r="D182" s="398" t="s">
        <v>112</v>
      </c>
      <c r="E182" s="399">
        <v>0</v>
      </c>
    </row>
    <row r="183" spans="1:5" ht="22.5" x14ac:dyDescent="0.25">
      <c r="A183" s="415" t="s">
        <v>398</v>
      </c>
      <c r="B183" s="444" t="s">
        <v>399</v>
      </c>
      <c r="C183" s="444"/>
      <c r="D183" s="444"/>
      <c r="E183" s="445">
        <f>E184</f>
        <v>217753</v>
      </c>
    </row>
    <row r="184" spans="1:5" ht="23.25" x14ac:dyDescent="0.25">
      <c r="A184" s="412" t="s">
        <v>464</v>
      </c>
      <c r="B184" s="398" t="s">
        <v>400</v>
      </c>
      <c r="C184" s="398"/>
      <c r="D184" s="398"/>
      <c r="E184" s="399">
        <f>E185</f>
        <v>217753</v>
      </c>
    </row>
    <row r="185" spans="1:5" ht="116.25" x14ac:dyDescent="0.25">
      <c r="A185" s="397" t="s">
        <v>323</v>
      </c>
      <c r="B185" s="398" t="s">
        <v>400</v>
      </c>
      <c r="C185" s="398" t="s">
        <v>324</v>
      </c>
      <c r="D185" s="398"/>
      <c r="E185" s="399">
        <f>E186</f>
        <v>217753</v>
      </c>
    </row>
    <row r="186" spans="1:5" ht="23.25" x14ac:dyDescent="0.25">
      <c r="A186" s="397" t="s">
        <v>111</v>
      </c>
      <c r="B186" s="398" t="s">
        <v>400</v>
      </c>
      <c r="C186" s="398" t="s">
        <v>324</v>
      </c>
      <c r="D186" s="398" t="s">
        <v>112</v>
      </c>
      <c r="E186" s="399">
        <v>217753</v>
      </c>
    </row>
    <row r="187" spans="1:5" ht="69.75" hidden="1" x14ac:dyDescent="0.25">
      <c r="A187" s="408" t="s">
        <v>624</v>
      </c>
      <c r="B187" s="398" t="s">
        <v>401</v>
      </c>
      <c r="C187" s="398"/>
      <c r="D187" s="398"/>
      <c r="E187" s="399">
        <f>E188</f>
        <v>0</v>
      </c>
    </row>
    <row r="188" spans="1:5" ht="46.5" hidden="1" x14ac:dyDescent="0.25">
      <c r="A188" s="454" t="s">
        <v>336</v>
      </c>
      <c r="B188" s="398" t="s">
        <v>401</v>
      </c>
      <c r="C188" s="398" t="s">
        <v>325</v>
      </c>
      <c r="D188" s="398"/>
      <c r="E188" s="399">
        <f>E189</f>
        <v>0</v>
      </c>
    </row>
    <row r="189" spans="1:5" ht="23.25" hidden="1" x14ac:dyDescent="0.25">
      <c r="A189" s="397" t="s">
        <v>111</v>
      </c>
      <c r="B189" s="398" t="s">
        <v>401</v>
      </c>
      <c r="C189" s="398" t="s">
        <v>325</v>
      </c>
      <c r="D189" s="398" t="s">
        <v>112</v>
      </c>
      <c r="E189" s="399">
        <v>0</v>
      </c>
    </row>
    <row r="190" spans="1:5" ht="67.5" hidden="1" x14ac:dyDescent="0.25">
      <c r="A190" s="415" t="s">
        <v>402</v>
      </c>
      <c r="B190" s="444" t="s">
        <v>403</v>
      </c>
      <c r="C190" s="444"/>
      <c r="D190" s="444"/>
      <c r="E190" s="445">
        <f>E191+E194</f>
        <v>0</v>
      </c>
    </row>
    <row r="191" spans="1:5" ht="23.25" hidden="1" x14ac:dyDescent="0.25">
      <c r="A191" s="397" t="s">
        <v>382</v>
      </c>
      <c r="B191" s="398" t="s">
        <v>404</v>
      </c>
      <c r="C191" s="398"/>
      <c r="D191" s="398"/>
      <c r="E191" s="399">
        <f>E192</f>
        <v>0</v>
      </c>
    </row>
    <row r="192" spans="1:5" ht="116.25" hidden="1" x14ac:dyDescent="0.25">
      <c r="A192" s="397" t="s">
        <v>323</v>
      </c>
      <c r="B192" s="398" t="s">
        <v>404</v>
      </c>
      <c r="C192" s="398" t="s">
        <v>324</v>
      </c>
      <c r="D192" s="398"/>
      <c r="E192" s="399">
        <f>E193</f>
        <v>0</v>
      </c>
    </row>
    <row r="193" spans="1:7" ht="23.25" hidden="1" x14ac:dyDescent="0.25">
      <c r="A193" s="397" t="s">
        <v>405</v>
      </c>
      <c r="B193" s="398" t="s">
        <v>404</v>
      </c>
      <c r="C193" s="398" t="s">
        <v>324</v>
      </c>
      <c r="D193" s="398" t="s">
        <v>406</v>
      </c>
      <c r="E193" s="399"/>
    </row>
    <row r="194" spans="1:7" ht="46.5" hidden="1" x14ac:dyDescent="0.25">
      <c r="A194" s="397" t="s">
        <v>350</v>
      </c>
      <c r="B194" s="398" t="s">
        <v>407</v>
      </c>
      <c r="C194" s="398"/>
      <c r="D194" s="398"/>
      <c r="E194" s="399">
        <f>E195</f>
        <v>0</v>
      </c>
    </row>
    <row r="195" spans="1:7" ht="46.5" hidden="1" x14ac:dyDescent="0.25">
      <c r="A195" s="454" t="s">
        <v>336</v>
      </c>
      <c r="B195" s="398" t="s">
        <v>407</v>
      </c>
      <c r="C195" s="398" t="s">
        <v>325</v>
      </c>
      <c r="D195" s="398"/>
      <c r="E195" s="399">
        <f>E196</f>
        <v>0</v>
      </c>
    </row>
    <row r="196" spans="1:7" ht="23.25" hidden="1" x14ac:dyDescent="0.25">
      <c r="A196" s="397" t="s">
        <v>405</v>
      </c>
      <c r="B196" s="398" t="s">
        <v>407</v>
      </c>
      <c r="C196" s="398" t="s">
        <v>325</v>
      </c>
      <c r="D196" s="398" t="s">
        <v>406</v>
      </c>
      <c r="E196" s="399"/>
    </row>
    <row r="197" spans="1:7" ht="61.5" customHeight="1" x14ac:dyDescent="0.25">
      <c r="A197" s="455" t="s">
        <v>408</v>
      </c>
      <c r="B197" s="444" t="s">
        <v>409</v>
      </c>
      <c r="C197" s="444"/>
      <c r="D197" s="444"/>
      <c r="E197" s="445">
        <f>E199</f>
        <v>3000</v>
      </c>
    </row>
    <row r="198" spans="1:7" ht="90" customHeight="1" x14ac:dyDescent="0.25">
      <c r="A198" s="388" t="s">
        <v>618</v>
      </c>
      <c r="B198" s="444" t="s">
        <v>410</v>
      </c>
      <c r="C198" s="444"/>
      <c r="D198" s="444"/>
      <c r="E198" s="445">
        <f>E199</f>
        <v>3000</v>
      </c>
    </row>
    <row r="199" spans="1:7" ht="51" customHeight="1" x14ac:dyDescent="0.25">
      <c r="A199" s="454" t="s">
        <v>620</v>
      </c>
      <c r="B199" s="398" t="s">
        <v>410</v>
      </c>
      <c r="C199" s="398" t="s">
        <v>325</v>
      </c>
      <c r="D199" s="398"/>
      <c r="E199" s="399">
        <f>E200</f>
        <v>3000</v>
      </c>
    </row>
    <row r="200" spans="1:7" ht="41.25" customHeight="1" x14ac:dyDescent="0.25">
      <c r="A200" s="397" t="s">
        <v>411</v>
      </c>
      <c r="B200" s="398" t="s">
        <v>410</v>
      </c>
      <c r="C200" s="398" t="s">
        <v>325</v>
      </c>
      <c r="D200" s="398" t="s">
        <v>412</v>
      </c>
      <c r="E200" s="399">
        <v>3000</v>
      </c>
    </row>
    <row r="201" spans="1:7" ht="72" customHeight="1" x14ac:dyDescent="0.25">
      <c r="A201" s="409" t="s">
        <v>625</v>
      </c>
      <c r="B201" s="444" t="s">
        <v>468</v>
      </c>
      <c r="C201" s="444"/>
      <c r="D201" s="444"/>
      <c r="E201" s="445">
        <f>E202</f>
        <v>1000</v>
      </c>
      <c r="F201" s="406"/>
      <c r="G201" s="184"/>
    </row>
    <row r="202" spans="1:7" ht="90" x14ac:dyDescent="0.25">
      <c r="A202" s="388" t="s">
        <v>618</v>
      </c>
      <c r="B202" s="444" t="s">
        <v>469</v>
      </c>
      <c r="C202" s="444"/>
      <c r="D202" s="444"/>
      <c r="E202" s="445">
        <f>E203</f>
        <v>1000</v>
      </c>
      <c r="F202" s="449"/>
      <c r="G202" s="183"/>
    </row>
    <row r="203" spans="1:7" s="168" customFormat="1" ht="46.5" x14ac:dyDescent="0.25">
      <c r="A203" s="454" t="s">
        <v>620</v>
      </c>
      <c r="B203" s="398" t="s">
        <v>469</v>
      </c>
      <c r="C203" s="398" t="s">
        <v>325</v>
      </c>
      <c r="D203" s="398"/>
      <c r="E203" s="399">
        <f>E204</f>
        <v>1000</v>
      </c>
      <c r="F203" s="449" t="e">
        <f>#REF!</f>
        <v>#REF!</v>
      </c>
      <c r="G203" s="183" t="e">
        <f>#REF!</f>
        <v>#REF!</v>
      </c>
    </row>
    <row r="204" spans="1:7" s="115" customFormat="1" ht="23.25" x14ac:dyDescent="0.25">
      <c r="A204" s="397" t="s">
        <v>463</v>
      </c>
      <c r="B204" s="398" t="s">
        <v>469</v>
      </c>
      <c r="C204" s="398" t="s">
        <v>325</v>
      </c>
      <c r="D204" s="398" t="s">
        <v>285</v>
      </c>
      <c r="E204" s="399">
        <v>1000</v>
      </c>
      <c r="F204" s="450">
        <f>F213</f>
        <v>0</v>
      </c>
      <c r="G204" s="188">
        <f>G213</f>
        <v>0</v>
      </c>
    </row>
    <row r="205" spans="1:7" ht="44.25" customHeight="1" x14ac:dyDescent="0.25">
      <c r="A205" s="410" t="s">
        <v>467</v>
      </c>
      <c r="B205" s="444" t="s">
        <v>470</v>
      </c>
      <c r="C205" s="444"/>
      <c r="D205" s="444"/>
      <c r="E205" s="445">
        <f>E206</f>
        <v>5000</v>
      </c>
      <c r="F205" s="406"/>
      <c r="G205" s="184"/>
    </row>
    <row r="206" spans="1:7" ht="90" x14ac:dyDescent="0.25">
      <c r="A206" s="388" t="s">
        <v>618</v>
      </c>
      <c r="B206" s="444" t="s">
        <v>471</v>
      </c>
      <c r="C206" s="444"/>
      <c r="D206" s="444"/>
      <c r="E206" s="445">
        <f>E207</f>
        <v>5000</v>
      </c>
      <c r="F206" s="449"/>
      <c r="G206" s="183"/>
    </row>
    <row r="207" spans="1:7" s="168" customFormat="1" ht="46.5" x14ac:dyDescent="0.25">
      <c r="A207" s="454" t="s">
        <v>620</v>
      </c>
      <c r="B207" s="398" t="s">
        <v>471</v>
      </c>
      <c r="C207" s="398" t="s">
        <v>325</v>
      </c>
      <c r="D207" s="398"/>
      <c r="E207" s="399">
        <f>E208</f>
        <v>5000</v>
      </c>
      <c r="F207" s="449" t="e">
        <f>#REF!</f>
        <v>#REF!</v>
      </c>
      <c r="G207" s="183" t="e">
        <f>#REF!</f>
        <v>#REF!</v>
      </c>
    </row>
    <row r="208" spans="1:7" s="115" customFormat="1" ht="46.5" x14ac:dyDescent="0.25">
      <c r="A208" s="411" t="s">
        <v>315</v>
      </c>
      <c r="B208" s="398" t="s">
        <v>471</v>
      </c>
      <c r="C208" s="398" t="s">
        <v>325</v>
      </c>
      <c r="D208" s="398" t="s">
        <v>314</v>
      </c>
      <c r="E208" s="399">
        <v>5000</v>
      </c>
      <c r="F208" s="450">
        <f>F220</f>
        <v>0</v>
      </c>
      <c r="G208" s="188">
        <f>G220</f>
        <v>0</v>
      </c>
    </row>
    <row r="209" spans="1:7" ht="1.5" customHeight="1" x14ac:dyDescent="0.25">
      <c r="A209" s="410" t="s">
        <v>628</v>
      </c>
      <c r="B209" s="444" t="s">
        <v>626</v>
      </c>
      <c r="C209" s="444"/>
      <c r="D209" s="444"/>
      <c r="E209" s="445">
        <f>E210</f>
        <v>0</v>
      </c>
      <c r="F209" s="406"/>
      <c r="G209" s="184"/>
    </row>
    <row r="210" spans="1:7" ht="90" hidden="1" x14ac:dyDescent="0.25">
      <c r="A210" s="388" t="s">
        <v>618</v>
      </c>
      <c r="B210" s="444" t="s">
        <v>627</v>
      </c>
      <c r="C210" s="444"/>
      <c r="D210" s="444"/>
      <c r="E210" s="445">
        <f>E211</f>
        <v>0</v>
      </c>
      <c r="F210" s="449"/>
      <c r="G210" s="183"/>
    </row>
    <row r="211" spans="1:7" s="168" customFormat="1" ht="46.5" hidden="1" x14ac:dyDescent="0.25">
      <c r="A211" s="454" t="s">
        <v>620</v>
      </c>
      <c r="B211" s="398" t="s">
        <v>627</v>
      </c>
      <c r="C211" s="398" t="s">
        <v>325</v>
      </c>
      <c r="D211" s="398"/>
      <c r="E211" s="399">
        <v>0</v>
      </c>
      <c r="F211" s="449" t="e">
        <f>#REF!</f>
        <v>#REF!</v>
      </c>
      <c r="G211" s="183" t="e">
        <f>#REF!</f>
        <v>#REF!</v>
      </c>
    </row>
    <row r="212" spans="1:7" s="115" customFormat="1" ht="23.25" hidden="1" x14ac:dyDescent="0.25">
      <c r="A212" s="397" t="s">
        <v>111</v>
      </c>
      <c r="B212" s="398" t="s">
        <v>627</v>
      </c>
      <c r="C212" s="398" t="s">
        <v>325</v>
      </c>
      <c r="D212" s="398" t="s">
        <v>112</v>
      </c>
      <c r="E212" s="399">
        <v>0</v>
      </c>
      <c r="F212" s="450">
        <f>F224</f>
        <v>0</v>
      </c>
      <c r="G212" s="188">
        <f>G224</f>
        <v>0</v>
      </c>
    </row>
    <row r="213" spans="1:7" ht="22.5" x14ac:dyDescent="0.3">
      <c r="A213" s="396" t="s">
        <v>413</v>
      </c>
      <c r="B213" s="400" t="s">
        <v>327</v>
      </c>
      <c r="C213" s="400" t="s">
        <v>414</v>
      </c>
      <c r="D213" s="400" t="s">
        <v>415</v>
      </c>
      <c r="E213" s="390">
        <f>E214+E222</f>
        <v>1058714</v>
      </c>
    </row>
    <row r="214" spans="1:7" ht="22.5" x14ac:dyDescent="0.3">
      <c r="A214" s="396" t="s">
        <v>416</v>
      </c>
      <c r="B214" s="400" t="s">
        <v>327</v>
      </c>
      <c r="C214" s="400"/>
      <c r="D214" s="400"/>
      <c r="E214" s="390">
        <v>174400</v>
      </c>
    </row>
    <row r="215" spans="1:7" ht="67.5" x14ac:dyDescent="0.3">
      <c r="A215" s="388" t="s">
        <v>695</v>
      </c>
      <c r="B215" s="400" t="s">
        <v>417</v>
      </c>
      <c r="C215" s="400"/>
      <c r="D215" s="400"/>
      <c r="E215" s="390">
        <v>173700</v>
      </c>
    </row>
    <row r="216" spans="1:7" ht="67.5" x14ac:dyDescent="0.3">
      <c r="A216" s="388" t="s">
        <v>322</v>
      </c>
      <c r="B216" s="400" t="s">
        <v>617</v>
      </c>
      <c r="C216" s="400"/>
      <c r="D216" s="400"/>
      <c r="E216" s="390">
        <v>173700</v>
      </c>
    </row>
    <row r="217" spans="1:7" ht="112.5" x14ac:dyDescent="0.3">
      <c r="A217" s="388" t="s">
        <v>323</v>
      </c>
      <c r="B217" s="400" t="s">
        <v>617</v>
      </c>
      <c r="C217" s="400" t="s">
        <v>324</v>
      </c>
      <c r="D217" s="400" t="s">
        <v>146</v>
      </c>
      <c r="E217" s="390">
        <v>164534</v>
      </c>
    </row>
    <row r="218" spans="1:7" ht="45" x14ac:dyDescent="0.3">
      <c r="A218" s="388" t="s">
        <v>321</v>
      </c>
      <c r="B218" s="400" t="s">
        <v>617</v>
      </c>
      <c r="C218" s="400" t="s">
        <v>325</v>
      </c>
      <c r="D218" s="400" t="s">
        <v>146</v>
      </c>
      <c r="E218" s="390">
        <v>9166</v>
      </c>
    </row>
    <row r="219" spans="1:7" ht="180" x14ac:dyDescent="0.3">
      <c r="A219" s="458" t="s">
        <v>418</v>
      </c>
      <c r="B219" s="400" t="s">
        <v>629</v>
      </c>
      <c r="C219" s="400"/>
      <c r="D219" s="400"/>
      <c r="E219" s="390">
        <f>E220</f>
        <v>700</v>
      </c>
    </row>
    <row r="220" spans="1:7" ht="46.5" x14ac:dyDescent="0.35">
      <c r="A220" s="391" t="s">
        <v>321</v>
      </c>
      <c r="B220" s="401" t="s">
        <v>629</v>
      </c>
      <c r="C220" s="401" t="s">
        <v>325</v>
      </c>
      <c r="D220" s="401"/>
      <c r="E220" s="393">
        <f>E221</f>
        <v>700</v>
      </c>
    </row>
    <row r="221" spans="1:7" ht="23.25" x14ac:dyDescent="0.35">
      <c r="A221" s="391" t="s">
        <v>235</v>
      </c>
      <c r="B221" s="401" t="s">
        <v>629</v>
      </c>
      <c r="C221" s="401" t="s">
        <v>325</v>
      </c>
      <c r="D221" s="401" t="s">
        <v>232</v>
      </c>
      <c r="E221" s="393">
        <v>700</v>
      </c>
    </row>
    <row r="222" spans="1:7" ht="22.5" x14ac:dyDescent="0.3">
      <c r="A222" s="388" t="s">
        <v>419</v>
      </c>
      <c r="B222" s="400" t="s">
        <v>420</v>
      </c>
      <c r="C222" s="400"/>
      <c r="D222" s="400"/>
      <c r="E222" s="390">
        <f>E223+E238+E230+E234</f>
        <v>884314</v>
      </c>
    </row>
    <row r="223" spans="1:7" ht="45" x14ac:dyDescent="0.25">
      <c r="A223" s="415" t="s">
        <v>421</v>
      </c>
      <c r="B223" s="459" t="s">
        <v>422</v>
      </c>
      <c r="C223" s="459"/>
      <c r="D223" s="459"/>
      <c r="E223" s="460">
        <f>E224+E227</f>
        <v>869314</v>
      </c>
    </row>
    <row r="224" spans="1:7" ht="45" x14ac:dyDescent="0.25">
      <c r="A224" s="388" t="s">
        <v>423</v>
      </c>
      <c r="B224" s="459" t="s">
        <v>428</v>
      </c>
      <c r="C224" s="459"/>
      <c r="D224" s="459"/>
      <c r="E224" s="460">
        <f>E225</f>
        <v>63739</v>
      </c>
    </row>
    <row r="225" spans="1:5" ht="23.25" x14ac:dyDescent="0.25">
      <c r="A225" s="391" t="s">
        <v>424</v>
      </c>
      <c r="B225" s="461" t="s">
        <v>428</v>
      </c>
      <c r="C225" s="461" t="s">
        <v>425</v>
      </c>
      <c r="D225" s="461"/>
      <c r="E225" s="462">
        <f>E226</f>
        <v>63739</v>
      </c>
    </row>
    <row r="226" spans="1:5" ht="36.75" customHeight="1" x14ac:dyDescent="0.35">
      <c r="A226" s="402" t="s">
        <v>426</v>
      </c>
      <c r="B226" s="461" t="s">
        <v>428</v>
      </c>
      <c r="C226" s="461" t="s">
        <v>425</v>
      </c>
      <c r="D226" s="461" t="s">
        <v>92</v>
      </c>
      <c r="E226" s="462">
        <v>63739</v>
      </c>
    </row>
    <row r="227" spans="1:5" ht="45" x14ac:dyDescent="0.3">
      <c r="A227" s="463" t="s">
        <v>427</v>
      </c>
      <c r="B227" s="459" t="s">
        <v>630</v>
      </c>
      <c r="C227" s="459"/>
      <c r="D227" s="459"/>
      <c r="E227" s="460">
        <f>E228</f>
        <v>805575</v>
      </c>
    </row>
    <row r="228" spans="1:5" ht="23.25" x14ac:dyDescent="0.25">
      <c r="A228" s="391" t="s">
        <v>424</v>
      </c>
      <c r="B228" s="461" t="s">
        <v>630</v>
      </c>
      <c r="C228" s="461" t="s">
        <v>425</v>
      </c>
      <c r="D228" s="461"/>
      <c r="E228" s="462">
        <f>E229</f>
        <v>805575</v>
      </c>
    </row>
    <row r="229" spans="1:5" ht="45" customHeight="1" x14ac:dyDescent="0.35">
      <c r="A229" s="402" t="s">
        <v>426</v>
      </c>
      <c r="B229" s="461" t="s">
        <v>630</v>
      </c>
      <c r="C229" s="461" t="s">
        <v>425</v>
      </c>
      <c r="D229" s="461" t="s">
        <v>92</v>
      </c>
      <c r="E229" s="462">
        <v>805575</v>
      </c>
    </row>
    <row r="230" spans="1:5" ht="53.25" hidden="1" customHeight="1" x14ac:dyDescent="0.3">
      <c r="A230" s="463" t="s">
        <v>631</v>
      </c>
      <c r="B230" s="459" t="s">
        <v>263</v>
      </c>
      <c r="C230" s="461"/>
      <c r="D230" s="461"/>
      <c r="E230" s="460">
        <f>E231</f>
        <v>0</v>
      </c>
    </row>
    <row r="231" spans="1:5" ht="121.5" hidden="1" customHeight="1" x14ac:dyDescent="0.35">
      <c r="A231" s="402" t="s">
        <v>632</v>
      </c>
      <c r="B231" s="461" t="s">
        <v>633</v>
      </c>
      <c r="C231" s="461"/>
      <c r="D231" s="461"/>
      <c r="E231" s="462"/>
    </row>
    <row r="232" spans="1:5" ht="23.25" hidden="1" x14ac:dyDescent="0.35">
      <c r="A232" s="402" t="s">
        <v>431</v>
      </c>
      <c r="B232" s="461" t="s">
        <v>633</v>
      </c>
      <c r="C232" s="461" t="s">
        <v>338</v>
      </c>
      <c r="D232" s="461"/>
      <c r="E232" s="462"/>
    </row>
    <row r="233" spans="1:5" ht="23.25" hidden="1" x14ac:dyDescent="0.35">
      <c r="A233" s="402" t="s">
        <v>226</v>
      </c>
      <c r="B233" s="461" t="s">
        <v>633</v>
      </c>
      <c r="C233" s="461" t="s">
        <v>338</v>
      </c>
      <c r="D233" s="461" t="s">
        <v>227</v>
      </c>
      <c r="E233" s="462"/>
    </row>
    <row r="234" spans="1:5" ht="53.25" hidden="1" customHeight="1" x14ac:dyDescent="0.3">
      <c r="A234" s="463" t="s">
        <v>636</v>
      </c>
      <c r="B234" s="459" t="s">
        <v>634</v>
      </c>
      <c r="C234" s="461"/>
      <c r="D234" s="461"/>
      <c r="E234" s="460">
        <f>E235</f>
        <v>0</v>
      </c>
    </row>
    <row r="235" spans="1:5" ht="121.5" hidden="1" customHeight="1" x14ac:dyDescent="0.35">
      <c r="A235" s="402" t="s">
        <v>632</v>
      </c>
      <c r="B235" s="461" t="s">
        <v>635</v>
      </c>
      <c r="C235" s="461"/>
      <c r="D235" s="461"/>
      <c r="E235" s="462">
        <f>E236</f>
        <v>0</v>
      </c>
    </row>
    <row r="236" spans="1:5" ht="23.25" hidden="1" x14ac:dyDescent="0.35">
      <c r="A236" s="402" t="s">
        <v>431</v>
      </c>
      <c r="B236" s="461" t="s">
        <v>635</v>
      </c>
      <c r="C236" s="461" t="s">
        <v>338</v>
      </c>
      <c r="D236" s="461"/>
      <c r="E236" s="462">
        <f>E237</f>
        <v>0</v>
      </c>
    </row>
    <row r="237" spans="1:5" ht="23.25" hidden="1" x14ac:dyDescent="0.35">
      <c r="A237" s="402" t="s">
        <v>226</v>
      </c>
      <c r="B237" s="461" t="s">
        <v>635</v>
      </c>
      <c r="C237" s="461" t="s">
        <v>338</v>
      </c>
      <c r="D237" s="461" t="s">
        <v>227</v>
      </c>
      <c r="E237" s="462">
        <v>0</v>
      </c>
    </row>
    <row r="238" spans="1:5" ht="22.5" x14ac:dyDescent="0.25">
      <c r="A238" s="455" t="s">
        <v>93</v>
      </c>
      <c r="B238" s="444" t="s">
        <v>429</v>
      </c>
      <c r="C238" s="444"/>
      <c r="D238" s="444"/>
      <c r="E238" s="445">
        <f>E239</f>
        <v>15000</v>
      </c>
    </row>
    <row r="239" spans="1:5" ht="22.5" x14ac:dyDescent="0.25">
      <c r="A239" s="455" t="s">
        <v>430</v>
      </c>
      <c r="B239" s="444" t="s">
        <v>546</v>
      </c>
      <c r="C239" s="444"/>
      <c r="D239" s="444"/>
      <c r="E239" s="445">
        <f>E240</f>
        <v>15000</v>
      </c>
    </row>
    <row r="240" spans="1:5" ht="23.25" x14ac:dyDescent="0.25">
      <c r="A240" s="391" t="s">
        <v>431</v>
      </c>
      <c r="B240" s="398" t="s">
        <v>546</v>
      </c>
      <c r="C240" s="398" t="s">
        <v>338</v>
      </c>
      <c r="D240" s="398"/>
      <c r="E240" s="399">
        <f>E241</f>
        <v>15000</v>
      </c>
    </row>
    <row r="241" spans="1:5" ht="23.25" x14ac:dyDescent="0.35">
      <c r="A241" s="403" t="s">
        <v>432</v>
      </c>
      <c r="B241" s="398" t="s">
        <v>546</v>
      </c>
      <c r="C241" s="398" t="s">
        <v>338</v>
      </c>
      <c r="D241" s="398" t="s">
        <v>94</v>
      </c>
      <c r="E241" s="399">
        <v>15000</v>
      </c>
    </row>
    <row r="242" spans="1:5" ht="22.5" x14ac:dyDescent="0.25">
      <c r="A242" s="413" t="s">
        <v>472</v>
      </c>
      <c r="B242" s="413"/>
      <c r="C242" s="413"/>
      <c r="D242" s="413"/>
      <c r="E242" s="416">
        <f>E213+E30+E13</f>
        <v>9522500</v>
      </c>
    </row>
    <row r="245" spans="1:5" ht="55.5" customHeight="1" x14ac:dyDescent="0.35">
      <c r="A245" s="405" t="s">
        <v>603</v>
      </c>
      <c r="E245" s="414" t="s">
        <v>604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4" customWidth="1"/>
    <col min="2" max="2" width="14.7109375" style="104" customWidth="1"/>
    <col min="3" max="3" width="12.85546875" style="104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5" bestFit="1" customWidth="1"/>
    <col min="8" max="9" width="15.42578125" style="105" bestFit="1" customWidth="1"/>
    <col min="10" max="16384" width="9.140625" style="105"/>
  </cols>
  <sheetData>
    <row r="1" spans="1:9" x14ac:dyDescent="0.25">
      <c r="D1" s="18" t="s">
        <v>151</v>
      </c>
    </row>
    <row r="2" spans="1:9" x14ac:dyDescent="0.25">
      <c r="D2" s="18" t="s">
        <v>119</v>
      </c>
    </row>
    <row r="3" spans="1:9" x14ac:dyDescent="0.25">
      <c r="D3" s="5" t="s">
        <v>212</v>
      </c>
    </row>
    <row r="4" spans="1:9" x14ac:dyDescent="0.25">
      <c r="D4" s="18" t="s">
        <v>231</v>
      </c>
    </row>
    <row r="6" spans="1:9" ht="15.75" customHeight="1" x14ac:dyDescent="0.25">
      <c r="A6" s="558" t="s">
        <v>116</v>
      </c>
      <c r="B6" s="558"/>
      <c r="C6" s="558"/>
      <c r="D6" s="558"/>
      <c r="E6" s="558"/>
      <c r="F6" s="558"/>
    </row>
    <row r="7" spans="1:9" ht="32.25" customHeight="1" x14ac:dyDescent="0.25">
      <c r="A7" s="558" t="s">
        <v>157</v>
      </c>
      <c r="B7" s="558"/>
      <c r="C7" s="558"/>
      <c r="D7" s="558"/>
      <c r="E7" s="558"/>
      <c r="F7" s="558"/>
    </row>
    <row r="8" spans="1:9" ht="15.75" customHeight="1" x14ac:dyDescent="0.25">
      <c r="A8" s="558" t="s">
        <v>261</v>
      </c>
      <c r="B8" s="558"/>
      <c r="C8" s="558"/>
      <c r="D8" s="558"/>
      <c r="E8" s="558"/>
      <c r="F8" s="558"/>
    </row>
    <row r="9" spans="1:9" x14ac:dyDescent="0.25">
      <c r="A9" s="106"/>
    </row>
    <row r="10" spans="1:9" x14ac:dyDescent="0.25">
      <c r="A10" s="107" t="s">
        <v>82</v>
      </c>
      <c r="B10" s="107" t="s">
        <v>82</v>
      </c>
      <c r="C10" s="107" t="s">
        <v>82</v>
      </c>
      <c r="D10" s="108" t="s">
        <v>82</v>
      </c>
      <c r="E10" s="107"/>
      <c r="F10" s="107" t="s">
        <v>144</v>
      </c>
    </row>
    <row r="11" spans="1:9" x14ac:dyDescent="0.25">
      <c r="A11" s="559" t="s">
        <v>83</v>
      </c>
      <c r="B11" s="559" t="s">
        <v>117</v>
      </c>
      <c r="C11" s="559" t="s">
        <v>118</v>
      </c>
      <c r="D11" s="560" t="s">
        <v>84</v>
      </c>
      <c r="E11" s="559" t="s">
        <v>3</v>
      </c>
      <c r="F11" s="559"/>
    </row>
    <row r="12" spans="1:9" x14ac:dyDescent="0.25">
      <c r="A12" s="559"/>
      <c r="B12" s="559"/>
      <c r="C12" s="559"/>
      <c r="D12" s="560"/>
      <c r="E12" s="158" t="s">
        <v>209</v>
      </c>
      <c r="F12" s="158" t="s">
        <v>236</v>
      </c>
    </row>
    <row r="13" spans="1:9" ht="63" x14ac:dyDescent="0.25">
      <c r="A13" s="28" t="s">
        <v>145</v>
      </c>
      <c r="B13" s="120">
        <v>6035118</v>
      </c>
      <c r="C13" s="120"/>
      <c r="D13" s="121"/>
      <c r="E13" s="122">
        <f>E15+E17</f>
        <v>39700</v>
      </c>
      <c r="F13" s="122">
        <f>F15+F17</f>
        <v>39800</v>
      </c>
      <c r="G13" s="110"/>
      <c r="H13" s="123"/>
      <c r="I13" s="123"/>
    </row>
    <row r="14" spans="1:9" ht="31.5" customHeight="1" x14ac:dyDescent="0.25">
      <c r="A14" s="45" t="s">
        <v>120</v>
      </c>
      <c r="B14" s="44">
        <v>6035118</v>
      </c>
      <c r="C14" s="44">
        <v>121</v>
      </c>
      <c r="D14" s="124"/>
      <c r="E14" s="125">
        <f>E15</f>
        <v>37000</v>
      </c>
      <c r="F14" s="125">
        <f>F15</f>
        <v>37000</v>
      </c>
      <c r="G14" s="110"/>
      <c r="H14" s="126"/>
      <c r="I14" s="126"/>
    </row>
    <row r="15" spans="1:9" x14ac:dyDescent="0.25">
      <c r="A15" s="45" t="s">
        <v>147</v>
      </c>
      <c r="B15" s="44">
        <v>6035118</v>
      </c>
      <c r="C15" s="44">
        <v>121</v>
      </c>
      <c r="D15" s="124" t="s">
        <v>146</v>
      </c>
      <c r="E15" s="125">
        <v>37000</v>
      </c>
      <c r="F15" s="125">
        <v>37000</v>
      </c>
      <c r="G15" s="110"/>
      <c r="H15" s="123"/>
      <c r="I15" s="123"/>
    </row>
    <row r="16" spans="1:9" ht="47.25" x14ac:dyDescent="0.25">
      <c r="A16" s="45" t="s">
        <v>121</v>
      </c>
      <c r="B16" s="44">
        <v>6035118</v>
      </c>
      <c r="C16" s="44">
        <v>244</v>
      </c>
      <c r="D16" s="124"/>
      <c r="E16" s="27">
        <v>2200</v>
      </c>
      <c r="F16" s="27">
        <f>F17</f>
        <v>2800</v>
      </c>
      <c r="G16" s="110"/>
      <c r="H16" s="123"/>
      <c r="I16" s="123"/>
    </row>
    <row r="17" spans="1:9" x14ac:dyDescent="0.25">
      <c r="A17" s="45" t="s">
        <v>147</v>
      </c>
      <c r="B17" s="44">
        <v>6035118</v>
      </c>
      <c r="C17" s="44">
        <v>244</v>
      </c>
      <c r="D17" s="124" t="s">
        <v>146</v>
      </c>
      <c r="E17" s="27">
        <v>2700</v>
      </c>
      <c r="F17" s="27">
        <v>2800</v>
      </c>
      <c r="G17" s="110"/>
      <c r="H17" s="123"/>
      <c r="I17" s="123"/>
    </row>
    <row r="18" spans="1:9" ht="31.5" x14ac:dyDescent="0.25">
      <c r="A18" s="71" t="s">
        <v>130</v>
      </c>
      <c r="B18" s="127">
        <v>7707001</v>
      </c>
      <c r="C18" s="127"/>
      <c r="D18" s="128"/>
      <c r="E18" s="122">
        <f>E19</f>
        <v>3000</v>
      </c>
      <c r="F18" s="122">
        <f>F19</f>
        <v>3000</v>
      </c>
      <c r="G18" s="110"/>
      <c r="H18" s="123"/>
      <c r="I18" s="123"/>
    </row>
    <row r="19" spans="1:9" x14ac:dyDescent="0.25">
      <c r="A19" s="45" t="s">
        <v>131</v>
      </c>
      <c r="B19" s="46">
        <v>7707001</v>
      </c>
      <c r="C19" s="46">
        <v>870</v>
      </c>
      <c r="D19" s="129"/>
      <c r="E19" s="125">
        <f>E20</f>
        <v>3000</v>
      </c>
      <c r="F19" s="125">
        <f>F20</f>
        <v>3000</v>
      </c>
      <c r="G19" s="110"/>
      <c r="H19" s="123"/>
      <c r="I19" s="123"/>
    </row>
    <row r="20" spans="1:9" x14ac:dyDescent="0.25">
      <c r="A20" s="45" t="s">
        <v>93</v>
      </c>
      <c r="B20" s="46">
        <v>7707001</v>
      </c>
      <c r="C20" s="46">
        <v>870</v>
      </c>
      <c r="D20" s="129" t="s">
        <v>94</v>
      </c>
      <c r="E20" s="125">
        <v>3000</v>
      </c>
      <c r="F20" s="125">
        <v>3000</v>
      </c>
      <c r="G20" s="110"/>
      <c r="H20" s="123"/>
      <c r="I20" s="123"/>
    </row>
    <row r="21" spans="1:9" x14ac:dyDescent="0.25">
      <c r="A21" s="71" t="s">
        <v>122</v>
      </c>
      <c r="B21" s="127">
        <v>7707003</v>
      </c>
      <c r="C21" s="127"/>
      <c r="D21" s="128"/>
      <c r="E21" s="122">
        <f>E22+E24</f>
        <v>262000</v>
      </c>
      <c r="F21" s="122">
        <f>F22+F24</f>
        <v>263000</v>
      </c>
      <c r="G21" s="110"/>
      <c r="H21" s="126"/>
      <c r="I21" s="126"/>
    </row>
    <row r="22" spans="1:9" ht="34.5" customHeight="1" x14ac:dyDescent="0.25">
      <c r="A22" s="45" t="s">
        <v>120</v>
      </c>
      <c r="B22" s="46">
        <v>7707003</v>
      </c>
      <c r="C22" s="46">
        <v>121</v>
      </c>
      <c r="D22" s="129"/>
      <c r="E22" s="125">
        <f>E23</f>
        <v>260000</v>
      </c>
      <c r="F22" s="125">
        <f>F23</f>
        <v>260000</v>
      </c>
      <c r="G22" s="110"/>
      <c r="H22" s="123"/>
      <c r="I22" s="123"/>
    </row>
    <row r="23" spans="1:9" ht="47.25" x14ac:dyDescent="0.25">
      <c r="A23" s="45" t="s">
        <v>123</v>
      </c>
      <c r="B23" s="46">
        <v>7707003</v>
      </c>
      <c r="C23" s="46">
        <v>121</v>
      </c>
      <c r="D23" s="129" t="s">
        <v>88</v>
      </c>
      <c r="E23" s="125">
        <v>260000</v>
      </c>
      <c r="F23" s="125">
        <v>260000</v>
      </c>
      <c r="G23" s="110"/>
      <c r="H23" s="123"/>
      <c r="I23" s="123"/>
    </row>
    <row r="24" spans="1:9" ht="63" x14ac:dyDescent="0.25">
      <c r="A24" s="45" t="s">
        <v>89</v>
      </c>
      <c r="B24" s="46">
        <v>7707003</v>
      </c>
      <c r="C24" s="46">
        <v>122</v>
      </c>
      <c r="D24" s="129" t="s">
        <v>88</v>
      </c>
      <c r="E24" s="125">
        <v>2000</v>
      </c>
      <c r="F24" s="125">
        <v>3000</v>
      </c>
      <c r="G24" s="110"/>
      <c r="H24" s="123"/>
      <c r="I24" s="123"/>
    </row>
    <row r="25" spans="1:9" x14ac:dyDescent="0.25">
      <c r="A25" s="71" t="s">
        <v>124</v>
      </c>
      <c r="B25" s="127">
        <v>7707004</v>
      </c>
      <c r="C25" s="127"/>
      <c r="D25" s="128"/>
      <c r="E25" s="122">
        <f>E26+E29+E31+E33+E36</f>
        <v>1599100</v>
      </c>
      <c r="F25" s="122">
        <f>F26+F29+F31+F33+F36</f>
        <v>1646000</v>
      </c>
      <c r="G25" s="110"/>
      <c r="H25" s="110"/>
      <c r="I25" s="110"/>
    </row>
    <row r="26" spans="1:9" ht="57.75" customHeight="1" x14ac:dyDescent="0.25">
      <c r="A26" s="45" t="s">
        <v>120</v>
      </c>
      <c r="B26" s="46">
        <v>7707004</v>
      </c>
      <c r="C26" s="46">
        <v>121</v>
      </c>
      <c r="D26" s="129"/>
      <c r="E26" s="125">
        <f>E27+E28</f>
        <v>1380000</v>
      </c>
      <c r="F26" s="125">
        <f>F27+F28</f>
        <v>1380000</v>
      </c>
      <c r="G26" s="110"/>
      <c r="H26" s="126"/>
      <c r="I26" s="126"/>
    </row>
    <row r="27" spans="1:9" ht="63" x14ac:dyDescent="0.25">
      <c r="A27" s="45" t="s">
        <v>89</v>
      </c>
      <c r="B27" s="46">
        <v>7707004</v>
      </c>
      <c r="C27" s="46">
        <v>121</v>
      </c>
      <c r="D27" s="129" t="s">
        <v>90</v>
      </c>
      <c r="E27" s="125">
        <v>1380000</v>
      </c>
      <c r="F27" s="125">
        <v>1380000</v>
      </c>
    </row>
    <row r="28" spans="1:9" x14ac:dyDescent="0.25">
      <c r="A28" s="43" t="s">
        <v>99</v>
      </c>
      <c r="B28" s="46">
        <v>7707004</v>
      </c>
      <c r="C28" s="46">
        <v>121</v>
      </c>
      <c r="D28" s="129" t="s">
        <v>100</v>
      </c>
      <c r="E28" s="125"/>
      <c r="F28" s="125"/>
    </row>
    <row r="29" spans="1:9" ht="35.25" customHeight="1" x14ac:dyDescent="0.25">
      <c r="A29" s="45" t="s">
        <v>125</v>
      </c>
      <c r="B29" s="46">
        <v>7707004</v>
      </c>
      <c r="C29" s="46">
        <v>122</v>
      </c>
      <c r="D29" s="129"/>
      <c r="E29" s="125">
        <f>E30</f>
        <v>2000</v>
      </c>
      <c r="F29" s="125">
        <f>F30</f>
        <v>3000</v>
      </c>
    </row>
    <row r="30" spans="1:9" ht="63" x14ac:dyDescent="0.25">
      <c r="A30" s="45" t="s">
        <v>89</v>
      </c>
      <c r="B30" s="46">
        <v>7707004</v>
      </c>
      <c r="C30" s="46">
        <v>122</v>
      </c>
      <c r="D30" s="129" t="s">
        <v>90</v>
      </c>
      <c r="E30" s="125">
        <v>2000</v>
      </c>
      <c r="F30" s="125">
        <v>3000</v>
      </c>
    </row>
    <row r="31" spans="1:9" ht="31.5" x14ac:dyDescent="0.25">
      <c r="A31" s="45" t="s">
        <v>126</v>
      </c>
      <c r="B31" s="46">
        <v>7707004</v>
      </c>
      <c r="C31" s="46">
        <v>242</v>
      </c>
      <c r="D31" s="129"/>
      <c r="E31" s="125">
        <f>E32</f>
        <v>67800</v>
      </c>
      <c r="F31" s="125">
        <f>F32</f>
        <v>111700</v>
      </c>
    </row>
    <row r="32" spans="1:9" ht="63" x14ac:dyDescent="0.25">
      <c r="A32" s="45" t="s">
        <v>89</v>
      </c>
      <c r="B32" s="46">
        <v>7707004</v>
      </c>
      <c r="C32" s="46">
        <v>242</v>
      </c>
      <c r="D32" s="129" t="s">
        <v>90</v>
      </c>
      <c r="E32" s="125">
        <v>67800</v>
      </c>
      <c r="F32" s="125">
        <v>111700</v>
      </c>
    </row>
    <row r="33" spans="1:6" ht="47.25" x14ac:dyDescent="0.25">
      <c r="A33" s="45" t="s">
        <v>121</v>
      </c>
      <c r="B33" s="46">
        <v>7707004</v>
      </c>
      <c r="C33" s="46">
        <v>244</v>
      </c>
      <c r="D33" s="129"/>
      <c r="E33" s="125">
        <f>E34+E35</f>
        <v>147300</v>
      </c>
      <c r="F33" s="125">
        <f>F34+F35</f>
        <v>149300</v>
      </c>
    </row>
    <row r="34" spans="1:6" ht="63" x14ac:dyDescent="0.25">
      <c r="A34" s="45" t="s">
        <v>89</v>
      </c>
      <c r="B34" s="46">
        <v>7707004</v>
      </c>
      <c r="C34" s="46">
        <v>244</v>
      </c>
      <c r="D34" s="129" t="s">
        <v>90</v>
      </c>
      <c r="E34" s="125">
        <v>137300</v>
      </c>
      <c r="F34" s="125">
        <v>139300</v>
      </c>
    </row>
    <row r="35" spans="1:6" ht="47.25" x14ac:dyDescent="0.25">
      <c r="A35" s="45" t="s">
        <v>121</v>
      </c>
      <c r="B35" s="46">
        <v>7707004</v>
      </c>
      <c r="C35" s="46">
        <v>244</v>
      </c>
      <c r="D35" s="129" t="s">
        <v>98</v>
      </c>
      <c r="E35" s="125">
        <v>10000</v>
      </c>
      <c r="F35" s="125">
        <v>10000</v>
      </c>
    </row>
    <row r="36" spans="1:6" x14ac:dyDescent="0.25">
      <c r="A36" s="45" t="s">
        <v>128</v>
      </c>
      <c r="B36" s="46">
        <v>7707004</v>
      </c>
      <c r="C36" s="46">
        <v>852</v>
      </c>
      <c r="D36" s="129"/>
      <c r="E36" s="125">
        <f>E37</f>
        <v>2000</v>
      </c>
      <c r="F36" s="125">
        <f>F37</f>
        <v>2000</v>
      </c>
    </row>
    <row r="37" spans="1:6" ht="63" x14ac:dyDescent="0.25">
      <c r="A37" s="45" t="s">
        <v>89</v>
      </c>
      <c r="B37" s="46">
        <v>7707004</v>
      </c>
      <c r="C37" s="46">
        <v>852</v>
      </c>
      <c r="D37" s="129" t="s">
        <v>90</v>
      </c>
      <c r="E37" s="125">
        <v>2000</v>
      </c>
      <c r="F37" s="125">
        <v>2000</v>
      </c>
    </row>
    <row r="38" spans="1:6" ht="31.5" x14ac:dyDescent="0.25">
      <c r="A38" s="71" t="s">
        <v>127</v>
      </c>
      <c r="B38" s="127">
        <v>7707013</v>
      </c>
      <c r="C38" s="127"/>
      <c r="D38" s="128"/>
      <c r="E38" s="122">
        <f>E39</f>
        <v>9000</v>
      </c>
      <c r="F38" s="122">
        <f>F39</f>
        <v>9000</v>
      </c>
    </row>
    <row r="39" spans="1:6" x14ac:dyDescent="0.25">
      <c r="A39" s="45" t="s">
        <v>23</v>
      </c>
      <c r="B39" s="46">
        <v>7707013</v>
      </c>
      <c r="C39" s="46">
        <v>540</v>
      </c>
      <c r="D39" s="129"/>
      <c r="E39" s="125">
        <f>E40</f>
        <v>9000</v>
      </c>
      <c r="F39" s="125">
        <f>F40</f>
        <v>9000</v>
      </c>
    </row>
    <row r="40" spans="1:6" ht="47.25" x14ac:dyDescent="0.25">
      <c r="A40" s="45" t="s">
        <v>91</v>
      </c>
      <c r="B40" s="46">
        <v>7707013</v>
      </c>
      <c r="C40" s="46">
        <v>540</v>
      </c>
      <c r="D40" s="129" t="s">
        <v>92</v>
      </c>
      <c r="E40" s="125">
        <v>9000</v>
      </c>
      <c r="F40" s="125">
        <v>9000</v>
      </c>
    </row>
    <row r="41" spans="1:6" ht="47.25" x14ac:dyDescent="0.25">
      <c r="A41" s="34" t="s">
        <v>203</v>
      </c>
      <c r="B41" s="36">
        <v>7707801</v>
      </c>
      <c r="C41" s="127"/>
      <c r="D41" s="128"/>
      <c r="E41" s="122">
        <f>E42+E44+E46+E48</f>
        <v>208000</v>
      </c>
      <c r="F41" s="122">
        <f>F42+F44+F46+F48</f>
        <v>208000</v>
      </c>
    </row>
    <row r="42" spans="1:6" ht="31.5" x14ac:dyDescent="0.25">
      <c r="A42" s="45" t="s">
        <v>129</v>
      </c>
      <c r="B42" s="38">
        <v>7707801</v>
      </c>
      <c r="C42" s="46">
        <v>111</v>
      </c>
      <c r="D42" s="129"/>
      <c r="E42" s="125">
        <f>E43</f>
        <v>195000</v>
      </c>
      <c r="F42" s="125">
        <f>F43</f>
        <v>195000</v>
      </c>
    </row>
    <row r="43" spans="1:6" x14ac:dyDescent="0.25">
      <c r="A43" s="45" t="s">
        <v>111</v>
      </c>
      <c r="B43" s="38">
        <v>7707801</v>
      </c>
      <c r="C43" s="46">
        <v>111</v>
      </c>
      <c r="D43" s="129" t="s">
        <v>112</v>
      </c>
      <c r="E43" s="125">
        <v>195000</v>
      </c>
      <c r="F43" s="125">
        <v>195000</v>
      </c>
    </row>
    <row r="44" spans="1:6" x14ac:dyDescent="0.25">
      <c r="A44" s="31" t="s">
        <v>111</v>
      </c>
      <c r="B44" s="38">
        <v>7707801</v>
      </c>
      <c r="C44" s="38">
        <v>122</v>
      </c>
      <c r="D44" s="37" t="s">
        <v>112</v>
      </c>
      <c r="E44" s="40">
        <v>1000</v>
      </c>
      <c r="F44" s="143">
        <v>1000</v>
      </c>
    </row>
    <row r="45" spans="1:6" x14ac:dyDescent="0.25">
      <c r="A45" s="45" t="s">
        <v>111</v>
      </c>
      <c r="B45" s="38">
        <v>7707801</v>
      </c>
      <c r="C45" s="46">
        <v>242</v>
      </c>
      <c r="D45" s="129" t="s">
        <v>112</v>
      </c>
      <c r="E45" s="125"/>
      <c r="F45" s="125"/>
    </row>
    <row r="46" spans="1:6" ht="47.25" x14ac:dyDescent="0.25">
      <c r="A46" s="45" t="s">
        <v>121</v>
      </c>
      <c r="B46" s="38">
        <v>7707801</v>
      </c>
      <c r="C46" s="46">
        <v>244</v>
      </c>
      <c r="D46" s="129"/>
      <c r="E46" s="125">
        <f>E47</f>
        <v>12000</v>
      </c>
      <c r="F46" s="125">
        <f>F47</f>
        <v>12000</v>
      </c>
    </row>
    <row r="47" spans="1:6" x14ac:dyDescent="0.25">
      <c r="A47" s="45" t="s">
        <v>111</v>
      </c>
      <c r="B47" s="38">
        <v>7707801</v>
      </c>
      <c r="C47" s="46">
        <v>244</v>
      </c>
      <c r="D47" s="129" t="s">
        <v>112</v>
      </c>
      <c r="E47" s="125">
        <v>12000</v>
      </c>
      <c r="F47" s="125">
        <v>12000</v>
      </c>
    </row>
    <row r="48" spans="1:6" x14ac:dyDescent="0.25">
      <c r="A48" s="45" t="s">
        <v>128</v>
      </c>
      <c r="B48" s="38">
        <v>7707801</v>
      </c>
      <c r="C48" s="46">
        <v>852</v>
      </c>
      <c r="D48" s="129"/>
      <c r="E48" s="125">
        <f>E49</f>
        <v>0</v>
      </c>
      <c r="F48" s="125">
        <f>F49</f>
        <v>0</v>
      </c>
    </row>
    <row r="49" spans="1:6" x14ac:dyDescent="0.25">
      <c r="A49" s="45" t="s">
        <v>111</v>
      </c>
      <c r="B49" s="38">
        <v>7707801</v>
      </c>
      <c r="C49" s="46">
        <v>852</v>
      </c>
      <c r="D49" s="129" t="s">
        <v>112</v>
      </c>
      <c r="E49" s="125"/>
      <c r="F49" s="125"/>
    </row>
    <row r="50" spans="1:6" ht="47.25" x14ac:dyDescent="0.25">
      <c r="A50" s="34" t="s">
        <v>201</v>
      </c>
      <c r="B50" s="36">
        <v>7707802</v>
      </c>
      <c r="C50" s="46"/>
      <c r="D50" s="129"/>
      <c r="E50" s="122">
        <f>E51+E54</f>
        <v>132000</v>
      </c>
      <c r="F50" s="122">
        <f>F51+F54</f>
        <v>132000</v>
      </c>
    </row>
    <row r="51" spans="1:6" ht="31.5" x14ac:dyDescent="0.25">
      <c r="A51" s="31" t="s">
        <v>129</v>
      </c>
      <c r="B51" s="36">
        <v>7707802</v>
      </c>
      <c r="C51" s="46">
        <v>111</v>
      </c>
      <c r="D51" s="129"/>
      <c r="E51" s="125">
        <f>E52</f>
        <v>130000</v>
      </c>
      <c r="F51" s="125">
        <f>F52</f>
        <v>130000</v>
      </c>
    </row>
    <row r="52" spans="1:6" x14ac:dyDescent="0.25">
      <c r="A52" s="31" t="s">
        <v>202</v>
      </c>
      <c r="B52" s="36">
        <v>7707802</v>
      </c>
      <c r="C52" s="46">
        <v>111</v>
      </c>
      <c r="D52" s="129" t="s">
        <v>112</v>
      </c>
      <c r="E52" s="125">
        <v>130000</v>
      </c>
      <c r="F52" s="125">
        <v>130000</v>
      </c>
    </row>
    <row r="53" spans="1:6" ht="47.25" x14ac:dyDescent="0.25">
      <c r="A53" s="31" t="s">
        <v>121</v>
      </c>
      <c r="B53" s="36">
        <v>7707802</v>
      </c>
      <c r="C53" s="46">
        <v>244</v>
      </c>
      <c r="D53" s="129"/>
      <c r="E53" s="125">
        <f>E54</f>
        <v>2000</v>
      </c>
      <c r="F53" s="125">
        <f>F54</f>
        <v>2000</v>
      </c>
    </row>
    <row r="54" spans="1:6" x14ac:dyDescent="0.25">
      <c r="A54" s="31" t="s">
        <v>202</v>
      </c>
      <c r="B54" s="36">
        <v>7707802</v>
      </c>
      <c r="C54" s="46">
        <v>244</v>
      </c>
      <c r="D54" s="129" t="s">
        <v>112</v>
      </c>
      <c r="E54" s="125">
        <v>2000</v>
      </c>
      <c r="F54" s="125">
        <v>2000</v>
      </c>
    </row>
    <row r="55" spans="1:6" ht="47.25" x14ac:dyDescent="0.25">
      <c r="A55" s="71" t="s">
        <v>132</v>
      </c>
      <c r="B55" s="127">
        <v>7707032</v>
      </c>
      <c r="C55" s="127"/>
      <c r="D55" s="128"/>
      <c r="E55" s="122">
        <f>E56</f>
        <v>21000</v>
      </c>
      <c r="F55" s="122">
        <f>F56</f>
        <v>48000</v>
      </c>
    </row>
    <row r="56" spans="1:6" ht="47.25" x14ac:dyDescent="0.25">
      <c r="A56" s="45" t="s">
        <v>121</v>
      </c>
      <c r="B56" s="46">
        <v>7707032</v>
      </c>
      <c r="C56" s="46">
        <v>244</v>
      </c>
      <c r="D56" s="129"/>
      <c r="E56" s="125">
        <f>E57</f>
        <v>21000</v>
      </c>
      <c r="F56" s="125">
        <f>F57</f>
        <v>48000</v>
      </c>
    </row>
    <row r="57" spans="1:6" ht="47.25" x14ac:dyDescent="0.25">
      <c r="A57" s="45" t="s">
        <v>97</v>
      </c>
      <c r="B57" s="46">
        <v>7707032</v>
      </c>
      <c r="C57" s="46">
        <v>244</v>
      </c>
      <c r="D57" s="129" t="s">
        <v>100</v>
      </c>
      <c r="E57" s="125">
        <v>21000</v>
      </c>
      <c r="F57" s="125">
        <v>48000</v>
      </c>
    </row>
    <row r="58" spans="1:6" ht="47.25" x14ac:dyDescent="0.25">
      <c r="A58" s="34" t="s">
        <v>132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121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97</v>
      </c>
      <c r="B60" s="38">
        <v>7707033</v>
      </c>
      <c r="C60" s="38">
        <v>244</v>
      </c>
      <c r="D60" s="37" t="s">
        <v>98</v>
      </c>
      <c r="E60" s="40">
        <v>10800</v>
      </c>
      <c r="F60" s="40">
        <v>10800</v>
      </c>
    </row>
    <row r="61" spans="1:6" ht="31.5" x14ac:dyDescent="0.25">
      <c r="A61" s="71" t="s">
        <v>133</v>
      </c>
      <c r="B61" s="127">
        <v>7707501</v>
      </c>
      <c r="C61" s="127"/>
      <c r="D61" s="128"/>
      <c r="E61" s="122">
        <f>E62</f>
        <v>5000</v>
      </c>
      <c r="F61" s="122">
        <f>F62</f>
        <v>5000</v>
      </c>
    </row>
    <row r="62" spans="1:6" ht="47.25" x14ac:dyDescent="0.25">
      <c r="A62" s="45" t="s">
        <v>121</v>
      </c>
      <c r="B62" s="46">
        <v>7707501</v>
      </c>
      <c r="C62" s="46">
        <v>244</v>
      </c>
      <c r="D62" s="129"/>
      <c r="E62" s="125">
        <f>E63</f>
        <v>5000</v>
      </c>
      <c r="F62" s="125">
        <f>F63</f>
        <v>5000</v>
      </c>
    </row>
    <row r="63" spans="1:6" x14ac:dyDescent="0.25">
      <c r="A63" s="45" t="s">
        <v>114</v>
      </c>
      <c r="B63" s="46">
        <v>7707501</v>
      </c>
      <c r="C63" s="46">
        <v>244</v>
      </c>
      <c r="D63" s="129" t="s">
        <v>115</v>
      </c>
      <c r="E63" s="125">
        <v>5000</v>
      </c>
      <c r="F63" s="125">
        <v>5000</v>
      </c>
    </row>
    <row r="64" spans="1:6" ht="31.5" x14ac:dyDescent="0.25">
      <c r="A64" s="130" t="s">
        <v>136</v>
      </c>
      <c r="B64" s="120">
        <v>7707502</v>
      </c>
      <c r="C64" s="127"/>
      <c r="D64" s="128"/>
      <c r="E64" s="122">
        <f>E65+E67</f>
        <v>160800</v>
      </c>
      <c r="F64" s="122">
        <f>F65+F67</f>
        <v>170000</v>
      </c>
    </row>
    <row r="65" spans="1:6" ht="47.25" x14ac:dyDescent="0.25">
      <c r="A65" s="45" t="s">
        <v>121</v>
      </c>
      <c r="B65" s="46">
        <v>7707502</v>
      </c>
      <c r="C65" s="46">
        <v>244</v>
      </c>
      <c r="D65" s="129"/>
      <c r="E65" s="125">
        <f>E66</f>
        <v>150800</v>
      </c>
      <c r="F65" s="125">
        <f>F66</f>
        <v>125000</v>
      </c>
    </row>
    <row r="66" spans="1:6" x14ac:dyDescent="0.25">
      <c r="A66" s="45" t="s">
        <v>103</v>
      </c>
      <c r="B66" s="46">
        <v>7707502</v>
      </c>
      <c r="C66" s="46">
        <v>244</v>
      </c>
      <c r="D66" s="129" t="s">
        <v>104</v>
      </c>
      <c r="E66" s="125">
        <v>150800</v>
      </c>
      <c r="F66" s="125">
        <v>125000</v>
      </c>
    </row>
    <row r="67" spans="1:6" ht="47.25" x14ac:dyDescent="0.25">
      <c r="A67" s="31" t="s">
        <v>121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114</v>
      </c>
      <c r="B68" s="38">
        <v>7707502</v>
      </c>
      <c r="C68" s="38">
        <v>244</v>
      </c>
      <c r="D68" s="37" t="s">
        <v>115</v>
      </c>
      <c r="E68" s="40">
        <v>10000</v>
      </c>
      <c r="F68" s="40">
        <v>45000</v>
      </c>
    </row>
    <row r="69" spans="1:6" ht="31.5" x14ac:dyDescent="0.25">
      <c r="A69" s="109" t="s">
        <v>219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121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114</v>
      </c>
      <c r="B71" s="38">
        <v>7707503</v>
      </c>
      <c r="C71" s="38">
        <v>244</v>
      </c>
      <c r="D71" s="37" t="s">
        <v>115</v>
      </c>
      <c r="E71" s="40">
        <v>1000</v>
      </c>
      <c r="F71" s="40">
        <v>2000</v>
      </c>
    </row>
    <row r="72" spans="1:6" ht="31.5" x14ac:dyDescent="0.25">
      <c r="A72" s="109" t="s">
        <v>220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121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114</v>
      </c>
      <c r="B74" s="38">
        <v>7707504</v>
      </c>
      <c r="C74" s="38">
        <v>244</v>
      </c>
      <c r="D74" s="37" t="s">
        <v>115</v>
      </c>
      <c r="E74" s="40">
        <v>1000</v>
      </c>
      <c r="F74" s="40">
        <v>2000</v>
      </c>
    </row>
    <row r="75" spans="1:6" ht="31.5" x14ac:dyDescent="0.25">
      <c r="A75" s="34" t="s">
        <v>135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121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114</v>
      </c>
      <c r="B77" s="38">
        <v>7707505</v>
      </c>
      <c r="C77" s="38">
        <v>244</v>
      </c>
      <c r="D77" s="37" t="s">
        <v>115</v>
      </c>
      <c r="E77" s="40">
        <v>28000</v>
      </c>
      <c r="F77" s="40">
        <v>44000</v>
      </c>
    </row>
    <row r="78" spans="1:6" s="115" customFormat="1" ht="31.5" x14ac:dyDescent="0.25">
      <c r="A78" s="111" t="s">
        <v>223</v>
      </c>
      <c r="B78" s="112">
        <v>7708022</v>
      </c>
      <c r="C78" s="112"/>
      <c r="D78" s="113"/>
      <c r="E78" s="114">
        <f>E79</f>
        <v>30000</v>
      </c>
      <c r="F78" s="114">
        <f>F79</f>
        <v>30000</v>
      </c>
    </row>
    <row r="79" spans="1:6" ht="34.5" customHeight="1" x14ac:dyDescent="0.25">
      <c r="A79" s="116" t="s">
        <v>222</v>
      </c>
      <c r="B79" s="117">
        <v>7708022</v>
      </c>
      <c r="C79" s="117">
        <v>321</v>
      </c>
      <c r="D79" s="118"/>
      <c r="E79" s="119">
        <f>E80</f>
        <v>30000</v>
      </c>
      <c r="F79" s="119">
        <f>F80</f>
        <v>30000</v>
      </c>
    </row>
    <row r="80" spans="1:6" x14ac:dyDescent="0.25">
      <c r="A80" s="116" t="s">
        <v>218</v>
      </c>
      <c r="B80" s="117">
        <v>7708022</v>
      </c>
      <c r="C80" s="117">
        <v>321</v>
      </c>
      <c r="D80" s="118" t="s">
        <v>221</v>
      </c>
      <c r="E80" s="119">
        <v>30000</v>
      </c>
      <c r="F80" s="119">
        <v>30000</v>
      </c>
    </row>
    <row r="81" spans="1:6" ht="31.5" x14ac:dyDescent="0.25">
      <c r="A81" s="34" t="s">
        <v>226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230</v>
      </c>
      <c r="B83" s="38">
        <v>7709006</v>
      </c>
      <c r="C83" s="38">
        <v>880</v>
      </c>
      <c r="D83" s="37" t="s">
        <v>227</v>
      </c>
      <c r="E83" s="40">
        <v>95000</v>
      </c>
      <c r="F83" s="40">
        <v>0</v>
      </c>
    </row>
    <row r="84" spans="1:6" ht="72" x14ac:dyDescent="0.25">
      <c r="A84" s="142" t="s">
        <v>234</v>
      </c>
      <c r="B84" s="36" t="s">
        <v>233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121</v>
      </c>
      <c r="B85" s="38" t="s">
        <v>233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225</v>
      </c>
      <c r="B86" s="38" t="s">
        <v>233</v>
      </c>
      <c r="C86" s="38">
        <v>244</v>
      </c>
      <c r="D86" s="37" t="s">
        <v>232</v>
      </c>
      <c r="E86" s="40">
        <v>700</v>
      </c>
      <c r="F86" s="40">
        <v>700</v>
      </c>
    </row>
    <row r="87" spans="1:6" x14ac:dyDescent="0.25">
      <c r="A87" s="71" t="s">
        <v>113</v>
      </c>
      <c r="B87" s="127"/>
      <c r="C87" s="127"/>
      <c r="D87" s="128"/>
      <c r="E87" s="122">
        <f>E13+E18+E21+E25+E38+E41+E50+E55+E58+E61+E64+E69+E72+E75+E78+E81+E84</f>
        <v>2606100</v>
      </c>
      <c r="F87" s="122">
        <f>F13+F18+F21+F25+F38+F41+F50+F55+F58+F61+F64+F69+F72+F75+F78+F84</f>
        <v>2613300</v>
      </c>
    </row>
    <row r="88" spans="1:6" x14ac:dyDescent="0.25">
      <c r="E88" s="131"/>
      <c r="F88" s="132"/>
    </row>
    <row r="89" spans="1:6" ht="18.75" x14ac:dyDescent="0.3">
      <c r="A89" s="1" t="s">
        <v>210</v>
      </c>
      <c r="E89" s="1"/>
      <c r="F89" s="2" t="s">
        <v>215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приложение 1 </vt:lpstr>
      <vt:lpstr>приложение 2</vt:lpstr>
      <vt:lpstr>приложение 3 2015-2016</vt:lpstr>
      <vt:lpstr>приложение </vt:lpstr>
      <vt:lpstr>Приложение 3 </vt:lpstr>
      <vt:lpstr>приложение 4</vt:lpstr>
      <vt:lpstr>Приложение 8 2014-2016</vt:lpstr>
      <vt:lpstr>Приложение 5 </vt:lpstr>
      <vt:lpstr>Приложение 10</vt:lpstr>
      <vt:lpstr>приложение 6</vt:lpstr>
      <vt:lpstr>приложение 7</vt:lpstr>
      <vt:lpstr>приложение 8</vt:lpstr>
      <vt:lpstr>приложение 9</vt:lpstr>
      <vt:lpstr>приложен 10</vt:lpstr>
      <vt:lpstr>Приложение 12</vt:lpstr>
      <vt:lpstr>Лист1</vt:lpstr>
      <vt:lpstr>Лист2</vt:lpstr>
      <vt:lpstr>'приложен 10'!Область_печати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 2015-2016'!Область_печати</vt:lpstr>
      <vt:lpstr>'приложение 4'!Область_печати</vt:lpstr>
      <vt:lpstr>'Приложение 5 '!Область_печати</vt:lpstr>
      <vt:lpstr>'приложение 6'!Область_печати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2022-12-28T02:47:34Z</dcterms:modified>
</cp:coreProperties>
</file>